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C:\Users\0000001835\Desktop\"/>
    </mc:Choice>
  </mc:AlternateContent>
  <xr:revisionPtr revIDLastSave="0" documentId="8_{043D7E51-BF84-4A6A-BB55-8A0FCDB05462}" xr6:coauthVersionLast="36" xr6:coauthVersionMax="36" xr10:uidLastSave="{00000000-0000-0000-0000-000000000000}"/>
  <bookViews>
    <workbookView xWindow="-120" yWindow="-120" windowWidth="29040" windowHeight="15840" tabRatio="776" xr2:uid="{00000000-000D-0000-FFFF-FFFF00000000}"/>
  </bookViews>
  <sheets>
    <sheet name="申請書" sheetId="7" r:id="rId1"/>
    <sheet name="集計表" sheetId="70" state="hidden" r:id="rId2"/>
    <sheet name="内訳(印刷)" sheetId="71" state="hidden" r:id="rId3"/>
    <sheet name="内訳(入力用)" sheetId="72" state="hidden" r:id="rId4"/>
    <sheet name="項目値マスタ" sheetId="73" state="hidden" r:id="rId5"/>
    <sheet name="実績書" sheetId="8" r:id="rId6"/>
    <sheet name="請求書" sheetId="20"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1" hidden="1">集計表!$B$3:$D$179</definedName>
    <definedName name="_xlnm._FilterDatabase" localSheetId="2" hidden="1">'内訳(印刷)'!$A$8:$AH$36</definedName>
    <definedName name="_xlnm._FilterDatabase" localSheetId="3" hidden="1">'内訳(入力用)'!$A$4:$AM$448</definedName>
    <definedName name="D_延長">OFFSET('内訳(印刷)'!$J$9,0,0,COUNTA('内訳(印刷)'!$E:$E)-2,1)</definedName>
    <definedName name="D_国県補助金">OFFSET('内訳(印刷)'!$N$9,0,0,COUNTA('内訳(印刷)'!$E:$E)-2,1)</definedName>
    <definedName name="D_市嵩上げ額">OFFSET('内訳(印刷)'!$O$9,0,0,COUNTA('内訳(印刷)'!$E:$E)-2,1)</definedName>
    <definedName name="D_施業種">OFFSET('内訳(印刷)'!$G$9,0,0,COUNTA('内訳(印刷)'!$E:$E)-2,1)</definedName>
    <definedName name="D_事業種">OFFSET('内訳(印刷)'!$R$9,0,0,COUNTA('内訳(印刷)'!$E:$E)-2,1)</definedName>
    <definedName name="D_事業費">OFFSET('内訳(印刷)'!$M$9,0,0,COUNTA('内訳(印刷)'!$E:$E)-2,1)</definedName>
    <definedName name="D_自己負担金">OFFSET('内訳(印刷)'!$P$9,0,0,COUNTA('内訳(印刷)'!$E:$E)-2,1)</definedName>
    <definedName name="D_申請月日">OFFSET('内訳(印刷)'!$T$9,0,0,COUNTA('内訳(印刷)'!$E:$E)-2,1)</definedName>
    <definedName name="D_面積">OFFSET('内訳(印刷)'!$I$9,0,0,COUNTA('内訳(印刷)'!$E:$E)-2,1)</definedName>
    <definedName name="G106その他森林整備">#REF!</definedName>
    <definedName name="G106その他整備">#REF!</definedName>
    <definedName name="G106ヘッダー">#REF!</definedName>
    <definedName name="G106ヘッダー2">#REF!</definedName>
    <definedName name="G106衛生伐">#REF!</definedName>
    <definedName name="G106拡大造林">#REF!</definedName>
    <definedName name="G106機能増進作業道">#REF!</definedName>
    <definedName name="G106機能増進作業路">#REF!</definedName>
    <definedName name="G106機能増進長期作業道">#REF!</definedName>
    <definedName name="G106機能増進抜き伐り">#REF!</definedName>
    <definedName name="G106荒廃竹林整備">#REF!</definedName>
    <definedName name="G106再造林">#REF!</definedName>
    <definedName name="G106受光伐枝払い">#REF!</definedName>
    <definedName name="G106受光伐小計">#REF!</definedName>
    <definedName name="G106受光伐抜き伐り">#REF!</definedName>
    <definedName name="G106人口造林小計">#REF!</definedName>
    <definedName name="G106単層林改良">#REF!</definedName>
    <definedName name="G106単層林間伐">#REF!</definedName>
    <definedName name="G106単層林合計">#REF!</definedName>
    <definedName name="G106単層林作業道">#REF!</definedName>
    <definedName name="G106単層林作業路">#REF!</definedName>
    <definedName name="G106単層林枝打ち等">#REF!</definedName>
    <definedName name="G106単層林植栽型下刈">#REF!</definedName>
    <definedName name="G106単層林植栽型過密林間伐">#REF!</definedName>
    <definedName name="G106単層林植栽型除伐">#REF!</definedName>
    <definedName name="G106単層林植栽型小計">#REF!</definedName>
    <definedName name="G106単層林植栽型雪起こし">#REF!</definedName>
    <definedName name="G106単層林植栽型倒木起こし">#REF!</definedName>
    <definedName name="G106単層林植栽型特定高齢級間伐">#REF!</definedName>
    <definedName name="G106単層林整理伐">#REF!</definedName>
    <definedName name="G106単層林長期作業道">#REF!</definedName>
    <definedName name="G106単層林天然型下刈">#REF!</definedName>
    <definedName name="G106単層林天然型除・間伐">#REF!</definedName>
    <definedName name="G106単層林天然型小計">#REF!</definedName>
    <definedName name="G106単層林天然型雪起こし">#REF!</definedName>
    <definedName name="G106単層林天然型特定高齢級間伐">#REF!</definedName>
    <definedName name="G106団地間伐間伐">#REF!</definedName>
    <definedName name="G106団地間伐作業道">#REF!</definedName>
    <definedName name="G106団地間伐作業路">#REF!</definedName>
    <definedName name="G106団地間伐長期作業道">#REF!</definedName>
    <definedName name="G106長期育成作業道">#REF!</definedName>
    <definedName name="G106長期育成作業路">#REF!</definedName>
    <definedName name="G106長期育成樹下植栽等">#REF!</definedName>
    <definedName name="G106長期育成小計">#REF!</definedName>
    <definedName name="G106長期育成植栽型下刈">#REF!</definedName>
    <definedName name="G106長期育成植栽型除・間伐">#REF!</definedName>
    <definedName name="G106長期育成植栽型小計">#REF!</definedName>
    <definedName name="G106長期育成植栽型雪起こし">#REF!</definedName>
    <definedName name="G106長期育成長期作業道">#REF!</definedName>
    <definedName name="G106長期育成天然型下刈">#REF!</definedName>
    <definedName name="G106長期育成天然型除・間伐">#REF!</definedName>
    <definedName name="G106長期育成天然型小計">#REF!</definedName>
    <definedName name="G106長期育成天然型雪起こし">#REF!</definedName>
    <definedName name="G106鳥獣害防止施設">#REF!</definedName>
    <definedName name="G106被害地造林再造林">#REF!</definedName>
    <definedName name="G106被害地造林倒木起こし">#REF!</definedName>
    <definedName name="G106被害地造林特殊地拵">#REF!</definedName>
    <definedName name="G106付帯施設整備">#REF!</definedName>
    <definedName name="G106複層林改良">#REF!</definedName>
    <definedName name="G106複層林改良改良">#REF!</definedName>
    <definedName name="G106複層林合計">#REF!</definedName>
    <definedName name="G106複層林作業道">#REF!</definedName>
    <definedName name="G106複層林作業路">#REF!</definedName>
    <definedName name="G106複層林樹下植栽等">#REF!</definedName>
    <definedName name="G106複層林植栽型下刈">#REF!</definedName>
    <definedName name="G106複層林植栽型除・間伐">#REF!</definedName>
    <definedName name="G106複層林植栽型雪起こし">#REF!</definedName>
    <definedName name="G106複層林植栽型倒木起こし">#REF!</definedName>
    <definedName name="G106複層林人工林整理伐">#REF!</definedName>
    <definedName name="G106複層林整理伐">#REF!</definedName>
    <definedName name="G106複層林長期作業道">#REF!</definedName>
    <definedName name="G106複層林天然型下刈">#REF!</definedName>
    <definedName name="G106複層林天然型除・間伐">#REF!</definedName>
    <definedName name="G106複層林天然型小計">#REF!</definedName>
    <definedName name="G106複層林天然型雪起こし">#REF!</definedName>
    <definedName name="G106誘導伐枝払い">#REF!</definedName>
    <definedName name="G106誘導伐小計">#REF!</definedName>
    <definedName name="G106誘導伐抜き伐り">#REF!</definedName>
    <definedName name="G106用地等取得">#REF!</definedName>
    <definedName name="G106路網整備">#REF!</definedName>
    <definedName name="G1その他各種整備衛生伐">#REF!</definedName>
    <definedName name="G1育成単層林整備樹下植栽等">#REF!</definedName>
    <definedName name="G1明細_1">#REF!</definedName>
    <definedName name="G1明細_10">#REF!</definedName>
    <definedName name="G1明細_11">#REF!</definedName>
    <definedName name="G1明細_12">#REF!</definedName>
    <definedName name="G1明細_13">#REF!</definedName>
    <definedName name="G1明細_14">#REF!</definedName>
    <definedName name="G1明細_15">#REF!</definedName>
    <definedName name="G1明細_16">#REF!</definedName>
    <definedName name="G1明細_17">#REF!</definedName>
    <definedName name="G1明細_18">#REF!</definedName>
    <definedName name="G1明細_19">#REF!</definedName>
    <definedName name="G1明細_2">#REF!</definedName>
    <definedName name="G1明細_20">#REF!</definedName>
    <definedName name="G1明細_21">#REF!</definedName>
    <definedName name="G1明細_22">#REF!</definedName>
    <definedName name="G1明細_23">#REF!</definedName>
    <definedName name="G1明細_24">#REF!</definedName>
    <definedName name="G1明細_25">#REF!</definedName>
    <definedName name="G1明細_3">#REF!</definedName>
    <definedName name="G1明細_4">#REF!</definedName>
    <definedName name="G1明細_5">#REF!</definedName>
    <definedName name="G1明細_6">#REF!</definedName>
    <definedName name="G1明細_7">#REF!</definedName>
    <definedName name="G1明細_8">#REF!</definedName>
    <definedName name="G1明細_9">#REF!</definedName>
    <definedName name="G2ヘッダー">#REF!</definedName>
    <definedName name="G2ヘッダー2">#REF!</definedName>
    <definedName name="G2明細_1">#REF!</definedName>
    <definedName name="G2明細_10">#REF!</definedName>
    <definedName name="G2明細_11">#REF!</definedName>
    <definedName name="G2明細_12">#REF!</definedName>
    <definedName name="G2明細_13">#REF!</definedName>
    <definedName name="G2明細_14">#REF!</definedName>
    <definedName name="G2明細_15">#REF!</definedName>
    <definedName name="G2明細_16">#REF!</definedName>
    <definedName name="G2明細_17">#REF!</definedName>
    <definedName name="G2明細_2">#REF!</definedName>
    <definedName name="G2明細_3">#REF!</definedName>
    <definedName name="G2明細_4">#REF!</definedName>
    <definedName name="G2明細_5">#REF!</definedName>
    <definedName name="G2明細_6">#REF!</definedName>
    <definedName name="G2明細_7">#REF!</definedName>
    <definedName name="G2明細_8">#REF!</definedName>
    <definedName name="G2明細_9">#REF!</definedName>
    <definedName name="G3ヘッダー">#REF!</definedName>
    <definedName name="G3ヘッダー2">#REF!</definedName>
    <definedName name="G3検査員">#REF!</definedName>
    <definedName name="G3検査日">#REF!</definedName>
    <definedName name="G3明細_1">#REF!</definedName>
    <definedName name="G3明細_10">#REF!</definedName>
    <definedName name="G3明細_11">#REF!</definedName>
    <definedName name="G3明細_12">#REF!</definedName>
    <definedName name="G3明細_13">#REF!</definedName>
    <definedName name="G3明細_14">#REF!</definedName>
    <definedName name="G3明細_15">#REF!</definedName>
    <definedName name="G3明細_16">#REF!</definedName>
    <definedName name="G3明細_17">#REF!</definedName>
    <definedName name="G3明細_2">#REF!</definedName>
    <definedName name="G3明細_3">#REF!</definedName>
    <definedName name="G3明細_4">#REF!</definedName>
    <definedName name="G3明細_5">#REF!</definedName>
    <definedName name="G3明細_6">#REF!</definedName>
    <definedName name="G3明細_7">#REF!</definedName>
    <definedName name="G3明細_8">#REF!</definedName>
    <definedName name="G3明細_9">#REF!</definedName>
    <definedName name="G3立会者">#REF!</definedName>
    <definedName name="G4ヘッダー">#REF!</definedName>
    <definedName name="G4ヘッダー2">#REF!</definedName>
    <definedName name="G4明細_1">#REF!</definedName>
    <definedName name="G4明細_10">#REF!</definedName>
    <definedName name="G4明細_11">#REF!</definedName>
    <definedName name="G4明細_12">#REF!</definedName>
    <definedName name="G4明細_13">#REF!</definedName>
    <definedName name="G4明細_14">#REF!</definedName>
    <definedName name="G4明細_15">#REF!</definedName>
    <definedName name="G4明細_16">#REF!</definedName>
    <definedName name="G4明細_17">#REF!</definedName>
    <definedName name="G4明細_2">#REF!</definedName>
    <definedName name="G4明細_3">#REF!</definedName>
    <definedName name="G4明細_4">#REF!</definedName>
    <definedName name="G4明細_5">#REF!</definedName>
    <definedName name="G4明細_6">#REF!</definedName>
    <definedName name="G4明細_7">#REF!</definedName>
    <definedName name="G4明細_8">#REF!</definedName>
    <definedName name="G4明細_9">#REF!</definedName>
    <definedName name="G5ヘッダー">#REF!</definedName>
    <definedName name="G5ヘッダー2">#REF!</definedName>
    <definedName name="G5合計">#REF!</definedName>
    <definedName name="G5名称1">#REF!</definedName>
    <definedName name="G5名称10">#REF!</definedName>
    <definedName name="G5名称100">#REF!</definedName>
    <definedName name="G5名称101">#REF!</definedName>
    <definedName name="G5名称102">#REF!</definedName>
    <definedName name="G5名称103">#REF!</definedName>
    <definedName name="G5名称104">#REF!</definedName>
    <definedName name="G5名称105">#REF!</definedName>
    <definedName name="G5名称106">#REF!</definedName>
    <definedName name="G5名称107">#REF!</definedName>
    <definedName name="G5名称108">#REF!</definedName>
    <definedName name="G5名称109">#REF!</definedName>
    <definedName name="G5名称11">#REF!</definedName>
    <definedName name="G5名称110">#REF!</definedName>
    <definedName name="G5名称111">#REF!</definedName>
    <definedName name="G5名称112">#REF!</definedName>
    <definedName name="G5名称113">#REF!</definedName>
    <definedName name="G5名称114">#REF!</definedName>
    <definedName name="G5名称115">#REF!</definedName>
    <definedName name="G5名称116">#REF!</definedName>
    <definedName name="G5名称117">#REF!</definedName>
    <definedName name="G5名称118">#REF!</definedName>
    <definedName name="G5名称119">#REF!</definedName>
    <definedName name="G5名称12">#REF!</definedName>
    <definedName name="G5名称120">#REF!</definedName>
    <definedName name="G5名称121">#REF!</definedName>
    <definedName name="G5名称122">#REF!</definedName>
    <definedName name="G5名称123">#REF!</definedName>
    <definedName name="G5名称124">#REF!</definedName>
    <definedName name="G5名称125">#REF!</definedName>
    <definedName name="G5名称126">#REF!</definedName>
    <definedName name="G5名称127">#REF!</definedName>
    <definedName name="G5名称128">#REF!</definedName>
    <definedName name="G5名称129">#REF!</definedName>
    <definedName name="G5名称13">#REF!</definedName>
    <definedName name="G5名称130">#REF!</definedName>
    <definedName name="G5名称131">#REF!</definedName>
    <definedName name="G5名称132">#REF!</definedName>
    <definedName name="G5名称133">#REF!</definedName>
    <definedName name="G5名称134">#REF!</definedName>
    <definedName name="G5名称135">#REF!</definedName>
    <definedName name="G5名称136">#REF!</definedName>
    <definedName name="G5名称137">#REF!</definedName>
    <definedName name="G5名称138">#REF!</definedName>
    <definedName name="G5名称139">#REF!</definedName>
    <definedName name="G5名称14">#REF!</definedName>
    <definedName name="G5名称140">#REF!</definedName>
    <definedName name="G5名称141">#REF!</definedName>
    <definedName name="G5名称142">#REF!</definedName>
    <definedName name="G5名称143">#REF!</definedName>
    <definedName name="G5名称144">#REF!</definedName>
    <definedName name="G5名称145">#REF!</definedName>
    <definedName name="G5名称146">#REF!</definedName>
    <definedName name="G5名称147">#REF!</definedName>
    <definedName name="G5名称148">#REF!</definedName>
    <definedName name="G5名称149">#REF!</definedName>
    <definedName name="G5名称15">#REF!</definedName>
    <definedName name="G5名称150">#REF!</definedName>
    <definedName name="G5名称16">#REF!</definedName>
    <definedName name="G5名称17">#REF!</definedName>
    <definedName name="G5名称18">#REF!</definedName>
    <definedName name="G5名称19">#REF!</definedName>
    <definedName name="G5名称2">#REF!</definedName>
    <definedName name="G5名称20">#REF!</definedName>
    <definedName name="G5名称21">#REF!</definedName>
    <definedName name="G5名称22">#REF!</definedName>
    <definedName name="G5名称23">#REF!</definedName>
    <definedName name="G5名称24">#REF!</definedName>
    <definedName name="G5名称25">#REF!</definedName>
    <definedName name="G5名称26">#REF!</definedName>
    <definedName name="G5名称27">#REF!</definedName>
    <definedName name="G5名称28">#REF!</definedName>
    <definedName name="G5名称29">#REF!</definedName>
    <definedName name="G5名称3">#REF!</definedName>
    <definedName name="G5名称30">#REF!</definedName>
    <definedName name="G5名称31">#REF!</definedName>
    <definedName name="G5名称32">#REF!</definedName>
    <definedName name="G5名称33">#REF!</definedName>
    <definedName name="G5名称34">#REF!</definedName>
    <definedName name="G5名称35">#REF!</definedName>
    <definedName name="G5名称36">#REF!</definedName>
    <definedName name="G5名称37">#REF!</definedName>
    <definedName name="G5名称38">#REF!</definedName>
    <definedName name="G5名称39">#REF!</definedName>
    <definedName name="G5名称4">#REF!</definedName>
    <definedName name="G5名称40">#REF!</definedName>
    <definedName name="G5名称41">#REF!</definedName>
    <definedName name="G5名称42">#REF!</definedName>
    <definedName name="G5名称43">#REF!</definedName>
    <definedName name="G5名称44">#REF!</definedName>
    <definedName name="G5名称45">#REF!</definedName>
    <definedName name="G5名称46">#REF!</definedName>
    <definedName name="G5名称47">#REF!</definedName>
    <definedName name="G5名称48">#REF!</definedName>
    <definedName name="G5名称49">#REF!</definedName>
    <definedName name="G5名称5">#REF!</definedName>
    <definedName name="G5名称50">#REF!</definedName>
    <definedName name="G5名称51">#REF!</definedName>
    <definedName name="G5名称52">#REF!</definedName>
    <definedName name="G5名称53">#REF!</definedName>
    <definedName name="G5名称54">#REF!</definedName>
    <definedName name="G5名称55">#REF!</definedName>
    <definedName name="G5名称56">#REF!</definedName>
    <definedName name="G5名称57">#REF!</definedName>
    <definedName name="G5名称58">#REF!</definedName>
    <definedName name="G5名称59">#REF!</definedName>
    <definedName name="G5名称6">#REF!</definedName>
    <definedName name="G5名称60">#REF!</definedName>
    <definedName name="G5名称61">#REF!</definedName>
    <definedName name="G5名称62">#REF!</definedName>
    <definedName name="G5名称63">#REF!</definedName>
    <definedName name="G5名称64">#REF!</definedName>
    <definedName name="G5名称65">#REF!</definedName>
    <definedName name="G5名称66">#REF!</definedName>
    <definedName name="G5名称67">#REF!</definedName>
    <definedName name="G5名称68">#REF!</definedName>
    <definedName name="G5名称69">#REF!</definedName>
    <definedName name="G5名称7">#REF!</definedName>
    <definedName name="G5名称70">#REF!</definedName>
    <definedName name="G5名称71">#REF!</definedName>
    <definedName name="G5名称72">#REF!</definedName>
    <definedName name="G5名称73">#REF!</definedName>
    <definedName name="G5名称74">#REF!</definedName>
    <definedName name="G5名称75">#REF!</definedName>
    <definedName name="G5名称76">#REF!</definedName>
    <definedName name="G5名称77">#REF!</definedName>
    <definedName name="G5名称78">#REF!</definedName>
    <definedName name="G5名称79">#REF!</definedName>
    <definedName name="G5名称8">#REF!</definedName>
    <definedName name="G5名称80">#REF!</definedName>
    <definedName name="G5名称81">#REF!</definedName>
    <definedName name="G5名称82">#REF!</definedName>
    <definedName name="G5名称83">#REF!</definedName>
    <definedName name="G5名称84">#REF!</definedName>
    <definedName name="G5名称85">#REF!</definedName>
    <definedName name="G5名称86">#REF!</definedName>
    <definedName name="G5名称87">#REF!</definedName>
    <definedName name="G5名称88">#REF!</definedName>
    <definedName name="G5名称89">#REF!</definedName>
    <definedName name="G5名称9">#REF!</definedName>
    <definedName name="G5名称90">#REF!</definedName>
    <definedName name="G5名称91">#REF!</definedName>
    <definedName name="G5名称92">#REF!</definedName>
    <definedName name="G5名称93">#REF!</definedName>
    <definedName name="G5名称94">#REF!</definedName>
    <definedName name="G5名称95">#REF!</definedName>
    <definedName name="G5名称96">#REF!</definedName>
    <definedName name="G5名称97">#REF!</definedName>
    <definedName name="G5名称98">#REF!</definedName>
    <definedName name="G5名称99">#REF!</definedName>
    <definedName name="G5明細_1">#REF!</definedName>
    <definedName name="G5明細_10">#REF!</definedName>
    <definedName name="G5明細_100">#REF!</definedName>
    <definedName name="G5明細_101">#REF!</definedName>
    <definedName name="G5明細_102">#REF!</definedName>
    <definedName name="G5明細_103">#REF!</definedName>
    <definedName name="G5明細_104">#REF!</definedName>
    <definedName name="G5明細_105">#REF!</definedName>
    <definedName name="G5明細_106">#REF!</definedName>
    <definedName name="G5明細_107">#REF!</definedName>
    <definedName name="G5明細_108">#REF!</definedName>
    <definedName name="G5明細_109">#REF!</definedName>
    <definedName name="G5明細_11">#REF!</definedName>
    <definedName name="G5明細_110">#REF!</definedName>
    <definedName name="G5明細_111">#REF!</definedName>
    <definedName name="G5明細_112">#REF!</definedName>
    <definedName name="G5明細_113">#REF!</definedName>
    <definedName name="G5明細_114">#REF!</definedName>
    <definedName name="G5明細_115">#REF!</definedName>
    <definedName name="G5明細_116">#REF!</definedName>
    <definedName name="G5明細_117">#REF!</definedName>
    <definedName name="G5明細_118">#REF!</definedName>
    <definedName name="G5明細_119">#REF!</definedName>
    <definedName name="G5明細_12">#REF!</definedName>
    <definedName name="G5明細_120">#REF!</definedName>
    <definedName name="G5明細_121">#REF!</definedName>
    <definedName name="G5明細_122">#REF!</definedName>
    <definedName name="G5明細_123">#REF!</definedName>
    <definedName name="G5明細_124">#REF!</definedName>
    <definedName name="G5明細_125">#REF!</definedName>
    <definedName name="G5明細_126">#REF!</definedName>
    <definedName name="G5明細_127">#REF!</definedName>
    <definedName name="G5明細_128">#REF!</definedName>
    <definedName name="G5明細_129">#REF!</definedName>
    <definedName name="G5明細_13">#REF!</definedName>
    <definedName name="G5明細_130">#REF!</definedName>
    <definedName name="G5明細_131">#REF!</definedName>
    <definedName name="G5明細_132">#REF!</definedName>
    <definedName name="G5明細_133">#REF!</definedName>
    <definedName name="G5明細_134">#REF!</definedName>
    <definedName name="G5明細_135">#REF!</definedName>
    <definedName name="G5明細_136">#REF!</definedName>
    <definedName name="G5明細_137">#REF!</definedName>
    <definedName name="G5明細_138">#REF!</definedName>
    <definedName name="G5明細_139">#REF!</definedName>
    <definedName name="G5明細_14">#REF!</definedName>
    <definedName name="G5明細_140">#REF!</definedName>
    <definedName name="G5明細_141">#REF!</definedName>
    <definedName name="G5明細_142">#REF!</definedName>
    <definedName name="G5明細_143">#REF!</definedName>
    <definedName name="G5明細_144">#REF!</definedName>
    <definedName name="G5明細_145">#REF!</definedName>
    <definedName name="G5明細_146">#REF!</definedName>
    <definedName name="G5明細_147">#REF!</definedName>
    <definedName name="G5明細_148">#REF!</definedName>
    <definedName name="G5明細_149">#REF!</definedName>
    <definedName name="G5明細_15">#REF!</definedName>
    <definedName name="G5明細_150">#REF!</definedName>
    <definedName name="G5明細_16">#REF!</definedName>
    <definedName name="G5明細_17">#REF!</definedName>
    <definedName name="G5明細_18">#REF!</definedName>
    <definedName name="G5明細_19">#REF!</definedName>
    <definedName name="G5明細_2">#REF!</definedName>
    <definedName name="G5明細_20">#REF!</definedName>
    <definedName name="G5明細_21">#REF!</definedName>
    <definedName name="G5明細_22">#REF!</definedName>
    <definedName name="G5明細_23">#REF!</definedName>
    <definedName name="G5明細_24">#REF!</definedName>
    <definedName name="G5明細_25">#REF!</definedName>
    <definedName name="G5明細_26">#REF!</definedName>
    <definedName name="G5明細_27">#REF!</definedName>
    <definedName name="G5明細_28">#REF!</definedName>
    <definedName name="G5明細_29">#REF!</definedName>
    <definedName name="G5明細_3">#REF!</definedName>
    <definedName name="G5明細_30">#REF!</definedName>
    <definedName name="G5明細_31">#REF!</definedName>
    <definedName name="G5明細_32">#REF!</definedName>
    <definedName name="G5明細_33">#REF!</definedName>
    <definedName name="G5明細_34">#REF!</definedName>
    <definedName name="G5明細_35">#REF!</definedName>
    <definedName name="G5明細_36">#REF!</definedName>
    <definedName name="G5明細_37">#REF!</definedName>
    <definedName name="G5明細_38">#REF!</definedName>
    <definedName name="G5明細_39">#REF!</definedName>
    <definedName name="G5明細_4">#REF!</definedName>
    <definedName name="G5明細_40">#REF!</definedName>
    <definedName name="G5明細_41">#REF!</definedName>
    <definedName name="G5明細_42">#REF!</definedName>
    <definedName name="G5明細_43">#REF!</definedName>
    <definedName name="G5明細_44">#REF!</definedName>
    <definedName name="G5明細_45">#REF!</definedName>
    <definedName name="G5明細_46">#REF!</definedName>
    <definedName name="G5明細_47">#REF!</definedName>
    <definedName name="G5明細_48">#REF!</definedName>
    <definedName name="G5明細_49">#REF!</definedName>
    <definedName name="G5明細_5">#REF!</definedName>
    <definedName name="G5明細_50">#REF!</definedName>
    <definedName name="G5明細_51">#REF!</definedName>
    <definedName name="G5明細_52">#REF!</definedName>
    <definedName name="G5明細_53">#REF!</definedName>
    <definedName name="G5明細_54">#REF!</definedName>
    <definedName name="G5明細_55">#REF!</definedName>
    <definedName name="G5明細_56">#REF!</definedName>
    <definedName name="G5明細_57">#REF!</definedName>
    <definedName name="G5明細_58">#REF!</definedName>
    <definedName name="G5明細_59">#REF!</definedName>
    <definedName name="G5明細_6">#REF!</definedName>
    <definedName name="G5明細_60">#REF!</definedName>
    <definedName name="G5明細_61">#REF!</definedName>
    <definedName name="G5明細_62">#REF!</definedName>
    <definedName name="G5明細_63">#REF!</definedName>
    <definedName name="G5明細_64">#REF!</definedName>
    <definedName name="G5明細_65">#REF!</definedName>
    <definedName name="G5明細_66">#REF!</definedName>
    <definedName name="G5明細_67">#REF!</definedName>
    <definedName name="G5明細_68">#REF!</definedName>
    <definedName name="G5明細_69">#REF!</definedName>
    <definedName name="G5明細_7">#REF!</definedName>
    <definedName name="G5明細_70">#REF!</definedName>
    <definedName name="G5明細_71">#REF!</definedName>
    <definedName name="G5明細_72">#REF!</definedName>
    <definedName name="G5明細_73">#REF!</definedName>
    <definedName name="G5明細_74">#REF!</definedName>
    <definedName name="G5明細_75">#REF!</definedName>
    <definedName name="G5明細_76">#REF!</definedName>
    <definedName name="G5明細_77">#REF!</definedName>
    <definedName name="G5明細_78">#REF!</definedName>
    <definedName name="G5明細_79">#REF!</definedName>
    <definedName name="G5明細_8">#REF!</definedName>
    <definedName name="G5明細_80">#REF!</definedName>
    <definedName name="G5明細_81">#REF!</definedName>
    <definedName name="G5明細_82">#REF!</definedName>
    <definedName name="G5明細_83">#REF!</definedName>
    <definedName name="G5明細_84">#REF!</definedName>
    <definedName name="G5明細_85">#REF!</definedName>
    <definedName name="G5明細_86">#REF!</definedName>
    <definedName name="G5明細_87">#REF!</definedName>
    <definedName name="G5明細_88">#REF!</definedName>
    <definedName name="G5明細_89">#REF!</definedName>
    <definedName name="G5明細_9">#REF!</definedName>
    <definedName name="G5明細_90">#REF!</definedName>
    <definedName name="G5明細_91">#REF!</definedName>
    <definedName name="G5明細_92">#REF!</definedName>
    <definedName name="G5明細_93">#REF!</definedName>
    <definedName name="G5明細_94">#REF!</definedName>
    <definedName name="G5明細_95">#REF!</definedName>
    <definedName name="G5明細_96">#REF!</definedName>
    <definedName name="G5明細_97">#REF!</definedName>
    <definedName name="G5明細_98">#REF!</definedName>
    <definedName name="G5明細_99">#REF!</definedName>
    <definedName name="G5明細end1">#REF!</definedName>
    <definedName name="G5明細end10">#REF!</definedName>
    <definedName name="G5明細end100">#REF!</definedName>
    <definedName name="G5明細end101">#REF!</definedName>
    <definedName name="G5明細end102">#REF!</definedName>
    <definedName name="G5明細end103">#REF!</definedName>
    <definedName name="G5明細end104">#REF!</definedName>
    <definedName name="G5明細end105">#REF!</definedName>
    <definedName name="G5明細end106">#REF!</definedName>
    <definedName name="G5明細end107">#REF!</definedName>
    <definedName name="G5明細end108">#REF!</definedName>
    <definedName name="G5明細end109">#REF!</definedName>
    <definedName name="G5明細end11">#REF!</definedName>
    <definedName name="G5明細end110">#REF!</definedName>
    <definedName name="G5明細end111">#REF!</definedName>
    <definedName name="G5明細end112">#REF!</definedName>
    <definedName name="G5明細end113">#REF!</definedName>
    <definedName name="G5明細end114">#REF!</definedName>
    <definedName name="G5明細end115">#REF!</definedName>
    <definedName name="G5明細end116">#REF!</definedName>
    <definedName name="G5明細end117">#REF!</definedName>
    <definedName name="G5明細end118">#REF!</definedName>
    <definedName name="G5明細end119">#REF!</definedName>
    <definedName name="G5明細end12">#REF!</definedName>
    <definedName name="G5明細end120">#REF!</definedName>
    <definedName name="G5明細end121">#REF!</definedName>
    <definedName name="G5明細end122">#REF!</definedName>
    <definedName name="G5明細end123">#REF!</definedName>
    <definedName name="G5明細end124">#REF!</definedName>
    <definedName name="G5明細end125">#REF!</definedName>
    <definedName name="G5明細end126">#REF!</definedName>
    <definedName name="G5明細end127">#REF!</definedName>
    <definedName name="G5明細end128">#REF!</definedName>
    <definedName name="G5明細end129">#REF!</definedName>
    <definedName name="G5明細end13">#REF!</definedName>
    <definedName name="G5明細end130">#REF!</definedName>
    <definedName name="G5明細end131">#REF!</definedName>
    <definedName name="G5明細end132">#REF!</definedName>
    <definedName name="G5明細end133">#REF!</definedName>
    <definedName name="G5明細end134">#REF!</definedName>
    <definedName name="G5明細end135">#REF!</definedName>
    <definedName name="G5明細end136">#REF!</definedName>
    <definedName name="G5明細end137">#REF!</definedName>
    <definedName name="G5明細end138">#REF!</definedName>
    <definedName name="G5明細end139">#REF!</definedName>
    <definedName name="G5明細end14">#REF!</definedName>
    <definedName name="G5明細end140">#REF!</definedName>
    <definedName name="G5明細end141">#REF!</definedName>
    <definedName name="G5明細end142">#REF!</definedName>
    <definedName name="G5明細end143">#REF!</definedName>
    <definedName name="G5明細end144">#REF!</definedName>
    <definedName name="G5明細end145">#REF!</definedName>
    <definedName name="G5明細end146">#REF!</definedName>
    <definedName name="G5明細end147">#REF!</definedName>
    <definedName name="G5明細end148">#REF!</definedName>
    <definedName name="G5明細end149">#REF!</definedName>
    <definedName name="G5明細end15">#REF!</definedName>
    <definedName name="G5明細end150">#REF!</definedName>
    <definedName name="G5明細end16">#REF!</definedName>
    <definedName name="G5明細end17">#REF!</definedName>
    <definedName name="G5明細end18">#REF!</definedName>
    <definedName name="G5明細end19">#REF!</definedName>
    <definedName name="G5明細end2">#REF!</definedName>
    <definedName name="G5明細end20">#REF!</definedName>
    <definedName name="G5明細end21">#REF!</definedName>
    <definedName name="G5明細end22">#REF!</definedName>
    <definedName name="G5明細end23">#REF!</definedName>
    <definedName name="G5明細end24">#REF!</definedName>
    <definedName name="G5明細end25">#REF!</definedName>
    <definedName name="G5明細end26">#REF!</definedName>
    <definedName name="G5明細end27">#REF!</definedName>
    <definedName name="G5明細end28">#REF!</definedName>
    <definedName name="G5明細end29">#REF!</definedName>
    <definedName name="G5明細end3">#REF!</definedName>
    <definedName name="G5明細end30">#REF!</definedName>
    <definedName name="G5明細end31">#REF!</definedName>
    <definedName name="G5明細end32">#REF!</definedName>
    <definedName name="G5明細end33">#REF!</definedName>
    <definedName name="G5明細end34">#REF!</definedName>
    <definedName name="G5明細end35">#REF!</definedName>
    <definedName name="G5明細end36">#REF!</definedName>
    <definedName name="G5明細end37">#REF!</definedName>
    <definedName name="G5明細end38">#REF!</definedName>
    <definedName name="G5明細end39">#REF!</definedName>
    <definedName name="G5明細end4">#REF!</definedName>
    <definedName name="G5明細end40">#REF!</definedName>
    <definedName name="G5明細end41">#REF!</definedName>
    <definedName name="G5明細end42">#REF!</definedName>
    <definedName name="G5明細end43">#REF!</definedName>
    <definedName name="G5明細end44">#REF!</definedName>
    <definedName name="G5明細end45">#REF!</definedName>
    <definedName name="G5明細end46">#REF!</definedName>
    <definedName name="G5明細end47">#REF!</definedName>
    <definedName name="G5明細end48">#REF!</definedName>
    <definedName name="G5明細end49">#REF!</definedName>
    <definedName name="G5明細end5">#REF!</definedName>
    <definedName name="G5明細end50">#REF!</definedName>
    <definedName name="G5明細end51">#REF!</definedName>
    <definedName name="G5明細end52">#REF!</definedName>
    <definedName name="G5明細end53">#REF!</definedName>
    <definedName name="G5明細end54">#REF!</definedName>
    <definedName name="G5明細end55">#REF!</definedName>
    <definedName name="G5明細end56">#REF!</definedName>
    <definedName name="G5明細end57">#REF!</definedName>
    <definedName name="G5明細end58">#REF!</definedName>
    <definedName name="G5明細end59">#REF!</definedName>
    <definedName name="G5明細end6">#REF!</definedName>
    <definedName name="G5明細end60">#REF!</definedName>
    <definedName name="G5明細end61">#REF!</definedName>
    <definedName name="G5明細end62">#REF!</definedName>
    <definedName name="G5明細end63">#REF!</definedName>
    <definedName name="G5明細end64">#REF!</definedName>
    <definedName name="G5明細end65">#REF!</definedName>
    <definedName name="G5明細end66">#REF!</definedName>
    <definedName name="G5明細end67">#REF!</definedName>
    <definedName name="G5明細end68">#REF!</definedName>
    <definedName name="G5明細end69">#REF!</definedName>
    <definedName name="G5明細end7">#REF!</definedName>
    <definedName name="G5明細end70">#REF!</definedName>
    <definedName name="G5明細end71">#REF!</definedName>
    <definedName name="G5明細end72">#REF!</definedName>
    <definedName name="G5明細end73">#REF!</definedName>
    <definedName name="G5明細end74">#REF!</definedName>
    <definedName name="G5明細end75">#REF!</definedName>
    <definedName name="G5明細end76">#REF!</definedName>
    <definedName name="G5明細end77">#REF!</definedName>
    <definedName name="G5明細end78">#REF!</definedName>
    <definedName name="G5明細end79">#REF!</definedName>
    <definedName name="G5明細end8">#REF!</definedName>
    <definedName name="G5明細end80">#REF!</definedName>
    <definedName name="G5明細end81">#REF!</definedName>
    <definedName name="G5明細end82">#REF!</definedName>
    <definedName name="G5明細end83">#REF!</definedName>
    <definedName name="G5明細end84">#REF!</definedName>
    <definedName name="G5明細end85">#REF!</definedName>
    <definedName name="G5明細end86">#REF!</definedName>
    <definedName name="G5明細end87">#REF!</definedName>
    <definedName name="G5明細end88">#REF!</definedName>
    <definedName name="G5明細end89">#REF!</definedName>
    <definedName name="G5明細end9">#REF!</definedName>
    <definedName name="G5明細end90">#REF!</definedName>
    <definedName name="G5明細end91">#REF!</definedName>
    <definedName name="G5明細end92">#REF!</definedName>
    <definedName name="G5明細end93">#REF!</definedName>
    <definedName name="G5明細end94">#REF!</definedName>
    <definedName name="G5明細end95">#REF!</definedName>
    <definedName name="G5明細end96">#REF!</definedName>
    <definedName name="G5明細end97">#REF!</definedName>
    <definedName name="G5明細end98">#REF!</definedName>
    <definedName name="G5明細end99">#REF!</definedName>
    <definedName name="G6フォレスト・コミュニティ総合整備事業1">#REF!</definedName>
    <definedName name="G6フォレスト・コミュニティ総合整備事業10">#REF!</definedName>
    <definedName name="G6フォレスト・コミュニティ総合整備事業2">#REF!</definedName>
    <definedName name="G6フォレスト・コミュニティ総合整備事業3">#REF!</definedName>
    <definedName name="G6フォレスト・コミュニティ総合整備事業4">#REF!</definedName>
    <definedName name="G6フォレスト・コミュニティ総合整備事業5">#REF!</definedName>
    <definedName name="G6フォレスト・コミュニティ総合整備事業6">#REF!</definedName>
    <definedName name="G6フォレスト・コミュニティ総合整備事業7">#REF!</definedName>
    <definedName name="G6フォレスト・コミュニティ総合整備事業8">#REF!</definedName>
    <definedName name="G6フォレスト・コミュニティ総合整備事業9">#REF!</definedName>
    <definedName name="G6ヘッダー">#REF!</definedName>
    <definedName name="G6繰越年度">#REF!</definedName>
    <definedName name="G6公的森林整備推進事業1">#REF!</definedName>
    <definedName name="G6公的森林整備推進事業10">#REF!</definedName>
    <definedName name="G6公的森林整備推進事業2">#REF!</definedName>
    <definedName name="G6公的森林整備推進事業3">#REF!</definedName>
    <definedName name="G6公的森林整備推進事業4">#REF!</definedName>
    <definedName name="G6公的森林整備推進事業5">#REF!</definedName>
    <definedName name="G6公的森林整備推進事業6">#REF!</definedName>
    <definedName name="G6公的森林整備推進事業7">#REF!</definedName>
    <definedName name="G6公的森林整備推進事業8">#REF!</definedName>
    <definedName name="G6公的森林整備推進事業9">#REF!</definedName>
    <definedName name="G6公的森林整備推進事業環境1">#REF!</definedName>
    <definedName name="G6公的森林整備推進事業環境10">#REF!</definedName>
    <definedName name="G6公的森林整備推進事業環境2">#REF!</definedName>
    <definedName name="G6公的森林整備推進事業環境3">#REF!</definedName>
    <definedName name="G6公的森林整備推進事業環境4">#REF!</definedName>
    <definedName name="G6公的森林整備推進事業環境5">#REF!</definedName>
    <definedName name="G6公的森林整備推進事業環境6">#REF!</definedName>
    <definedName name="G6公的森林整備推進事業環境7">#REF!</definedName>
    <definedName name="G6公的森林整備推進事業環境8">#REF!</definedName>
    <definedName name="G6公的森林整備推進事業環境9">#REF!</definedName>
    <definedName name="G6森林空間総合整備事業1">#REF!</definedName>
    <definedName name="G6森林空間総合整備事業10">#REF!</definedName>
    <definedName name="G6森林空間総合整備事業2">#REF!</definedName>
    <definedName name="G6森林空間総合整備事業3">#REF!</definedName>
    <definedName name="G6森林空間総合整備事業4">#REF!</definedName>
    <definedName name="G6森林空間総合整備事業5">#REF!</definedName>
    <definedName name="G6森林空間総合整備事業6">#REF!</definedName>
    <definedName name="G6森林空間総合整備事業7">#REF!</definedName>
    <definedName name="G6森林空間総合整備事業8">#REF!</definedName>
    <definedName name="G6森林空間総合整備事業9">#REF!</definedName>
    <definedName name="G6水源の森流域育成林整備事業1">#REF!</definedName>
    <definedName name="G6水源の森流域育成林整備事業10">#REF!</definedName>
    <definedName name="G6水源の森流域育成林整備事業2">#REF!</definedName>
    <definedName name="G6水源の森流域育成林整備事業3">#REF!</definedName>
    <definedName name="G6水源の森流域育成林整備事業4">#REF!</definedName>
    <definedName name="G6水源の森流域育成林整備事業5">#REF!</definedName>
    <definedName name="G6水源の森流域育成林整備事業6">#REF!</definedName>
    <definedName name="G6水源の森流域育成林整備事業7">#REF!</definedName>
    <definedName name="G6水源の森流域育成林整備事業8">#REF!</definedName>
    <definedName name="G6水源の森流域育成林整備事業9">#REF!</definedName>
    <definedName name="G6特定森林造成事業1">#REF!</definedName>
    <definedName name="G6特定森林造成事業10">#REF!</definedName>
    <definedName name="G6特定森林造成事業2">#REF!</definedName>
    <definedName name="G6特定森林造成事業3">#REF!</definedName>
    <definedName name="G6特定森林造成事業4">#REF!</definedName>
    <definedName name="G6特定森林造成事業5">#REF!</definedName>
    <definedName name="G6特定森林造成事業6">#REF!</definedName>
    <definedName name="G6特定森林造成事業7">#REF!</definedName>
    <definedName name="G6特定森林造成事業8">#REF!</definedName>
    <definedName name="G6特定森林造成事業9">#REF!</definedName>
    <definedName name="G6年度期次">#REF!</definedName>
    <definedName name="G6被害地等森林整備事業1">#REF!</definedName>
    <definedName name="G6被害地等森林整備事業10">#REF!</definedName>
    <definedName name="G6被害地等森林整備事業2">#REF!</definedName>
    <definedName name="G6被害地等森林整備事業3">#REF!</definedName>
    <definedName name="G6被害地等森林整備事業4">#REF!</definedName>
    <definedName name="G6被害地等森林整備事業5">#REF!</definedName>
    <definedName name="G6被害地等森林整備事業6">#REF!</definedName>
    <definedName name="G6被害地等森林整備事業7">#REF!</definedName>
    <definedName name="G6被害地等森林整備事業8">#REF!</definedName>
    <definedName name="G6被害地等森林整備事業9">#REF!</definedName>
    <definedName name="G6保全松林緊急保護整備事業1">#REF!</definedName>
    <definedName name="G6保全松林緊急保護整備事業10">#REF!</definedName>
    <definedName name="G6保全松林緊急保護整備事業2">#REF!</definedName>
    <definedName name="G6保全松林緊急保護整備事業3">#REF!</definedName>
    <definedName name="G6保全松林緊急保護整備事業4">#REF!</definedName>
    <definedName name="G6保全松林緊急保護整備事業5">#REF!</definedName>
    <definedName name="G6保全松林緊急保護整備事業6">#REF!</definedName>
    <definedName name="G6保全松林緊急保護整備事業7">#REF!</definedName>
    <definedName name="G6保全松林緊急保護整備事業8">#REF!</definedName>
    <definedName name="G6保全松林緊急保護整備事業9">#REF!</definedName>
    <definedName name="G6名称1">#REF!</definedName>
    <definedName name="G6名称10">#REF!</definedName>
    <definedName name="G6名称2">#REF!</definedName>
    <definedName name="G6名称3">#REF!</definedName>
    <definedName name="G6名称4">#REF!</definedName>
    <definedName name="G6名称5">#REF!</definedName>
    <definedName name="G6名称6">#REF!</definedName>
    <definedName name="G6名称7">#REF!</definedName>
    <definedName name="G6名称8">#REF!</definedName>
    <definedName name="G6名称9">#REF!</definedName>
    <definedName name="G6流域育成林整備事業1">#REF!</definedName>
    <definedName name="G6流域育成林整備事業10">#REF!</definedName>
    <definedName name="G6流域育成林整備事業2">#REF!</definedName>
    <definedName name="G6流域育成林整備事業3">#REF!</definedName>
    <definedName name="G6流域育成林整備事業4">#REF!</definedName>
    <definedName name="G6流域育成林整備事業5">#REF!</definedName>
    <definedName name="G6流域育成林整備事業6">#REF!</definedName>
    <definedName name="G6流域育成林整備事業7">#REF!</definedName>
    <definedName name="G6流域育成林整備事業8">#REF!</definedName>
    <definedName name="G6流域育成林整備事業9">#REF!</definedName>
    <definedName name="G6流域育成林整備事業環境1">#REF!</definedName>
    <definedName name="G6流域育成林整備事業環境10">#REF!</definedName>
    <definedName name="G6流域育成林整備事業環境2">#REF!</definedName>
    <definedName name="G6流域育成林整備事業環境3">#REF!</definedName>
    <definedName name="G6流域育成林整備事業環境4">#REF!</definedName>
    <definedName name="G6流域育成林整備事業環境5">#REF!</definedName>
    <definedName name="G6流域育成林整備事業環境6">#REF!</definedName>
    <definedName name="G6流域育成林整備事業環境7">#REF!</definedName>
    <definedName name="G6流域育成林整備事業環境8">#REF!</definedName>
    <definedName name="G6流域育成林整備事業環境9">#REF!</definedName>
    <definedName name="G6流域育成林整備事業水土1">#REF!</definedName>
    <definedName name="G6流域育成林整備事業水土10">#REF!</definedName>
    <definedName name="G6流域育成林整備事業水土2">#REF!</definedName>
    <definedName name="G6流域育成林整備事業水土3">#REF!</definedName>
    <definedName name="G6流域育成林整備事業水土4">#REF!</definedName>
    <definedName name="G6流域育成林整備事業水土5">#REF!</definedName>
    <definedName name="G6流域育成林整備事業水土6">#REF!</definedName>
    <definedName name="G6流域育成林整備事業水土7">#REF!</definedName>
    <definedName name="G6流域育成林整備事業水土8">#REF!</definedName>
    <definedName name="G6流域育成林整備事業水土9">#REF!</definedName>
    <definedName name="G6流域公益保全林整備事業1">#REF!</definedName>
    <definedName name="G6流域公益保全林整備事業10">#REF!</definedName>
    <definedName name="G6流域公益保全林整備事業2">#REF!</definedName>
    <definedName name="G6流域公益保全林整備事業3">#REF!</definedName>
    <definedName name="G6流域公益保全林整備事業4">#REF!</definedName>
    <definedName name="G6流域公益保全林整備事業5">#REF!</definedName>
    <definedName name="G6流域公益保全林整備事業6">#REF!</definedName>
    <definedName name="G6流域公益保全林整備事業7">#REF!</definedName>
    <definedName name="G6流域公益保全林整備事業8">#REF!</definedName>
    <definedName name="G6流域公益保全林整備事業9">#REF!</definedName>
    <definedName name="G6流域循環資源林整備事業1">#REF!</definedName>
    <definedName name="G6流域循環資源林整備事業10">#REF!</definedName>
    <definedName name="G6流域循環資源林整備事業2">#REF!</definedName>
    <definedName name="G6流域循環資源林整備事業3">#REF!</definedName>
    <definedName name="G6流域循環資源林整備事業4">#REF!</definedName>
    <definedName name="G6流域循環資源林整備事業5">#REF!</definedName>
    <definedName name="G6流域循環資源林整備事業6">#REF!</definedName>
    <definedName name="G6流域循環資源林整備事業7">#REF!</definedName>
    <definedName name="G6流域循環資源林整備事業8">#REF!</definedName>
    <definedName name="G6流域循環資源林整備事業9">#REF!</definedName>
    <definedName name="G6林内路網公的森林整備推進事業1">#REF!</definedName>
    <definedName name="G6林内路網公的森林整備推進事業10">#REF!</definedName>
    <definedName name="G6林内路網公的森林整備推進事業2">#REF!</definedName>
    <definedName name="G6林内路網公的森林整備推進事業3">#REF!</definedName>
    <definedName name="G6林内路網公的森林整備推進事業4">#REF!</definedName>
    <definedName name="G6林内路網公的森林整備推進事業5">#REF!</definedName>
    <definedName name="G6林内路網公的森林整備推進事業6">#REF!</definedName>
    <definedName name="G6林内路網公的森林整備推進事業7">#REF!</definedName>
    <definedName name="G6林内路網公的森林整備推進事業8">#REF!</definedName>
    <definedName name="G6林内路網公的森林整備推進事業9">#REF!</definedName>
    <definedName name="G6林内路網流域育成林整備事業1">#REF!</definedName>
    <definedName name="G6林内路網流域育成林整備事業10">#REF!</definedName>
    <definedName name="G6林内路網流域育成林整備事業2">#REF!</definedName>
    <definedName name="G6林内路網流域育成林整備事業3">#REF!</definedName>
    <definedName name="G6林内路網流域育成林整備事業4">#REF!</definedName>
    <definedName name="G6林内路網流域育成林整備事業5">#REF!</definedName>
    <definedName name="G6林内路網流域育成林整備事業6">#REF!</definedName>
    <definedName name="G6林内路網流域育成林整備事業7">#REF!</definedName>
    <definedName name="G6林内路網流域育成林整備事業8">#REF!</definedName>
    <definedName name="G6林内路網流域育成林整備事業9">#REF!</definedName>
    <definedName name="G6絆の森整備事業1">#REF!</definedName>
    <definedName name="G6絆の森整備事業10">#REF!</definedName>
    <definedName name="G6絆の森整備事業2">#REF!</definedName>
    <definedName name="G6絆の森整備事業3">#REF!</definedName>
    <definedName name="G6絆の森整備事業4">#REF!</definedName>
    <definedName name="G6絆の森整備事業5">#REF!</definedName>
    <definedName name="G6絆の森整備事業6">#REF!</definedName>
    <definedName name="G6絆の森整備事業7">#REF!</definedName>
    <definedName name="G6絆の森整備事業8">#REF!</definedName>
    <definedName name="G6絆の森整備事業9">#REF!</definedName>
    <definedName name="G7_1その他森林整備">#REF!</definedName>
    <definedName name="G7_1その他整備">#REF!</definedName>
    <definedName name="G7_1衛生伐">#REF!</definedName>
    <definedName name="G7_1拡大造林">#REF!</definedName>
    <definedName name="G7_1機能増進簡易作業路">#REF!</definedName>
    <definedName name="G7_1機能増進枝払い">#REF!</definedName>
    <definedName name="G7_1機能増進除伐">#REF!</definedName>
    <definedName name="G7_1機能増進長期間作業路">#REF!</definedName>
    <definedName name="G7_1機能増進抜き伐り">#REF!</definedName>
    <definedName name="G7_1渓流林整備">#REF!</definedName>
    <definedName name="G7_1指定被害">#REF!</definedName>
    <definedName name="G7_1受光伐枝払い">#REF!</definedName>
    <definedName name="G7_1受光伐抜き伐り">#REF!</definedName>
    <definedName name="G7_1単層林改良">#REF!</definedName>
    <definedName name="G7_1単層林簡易作業路">#REF!</definedName>
    <definedName name="G7_1単層林植栽型下刈">#REF!</definedName>
    <definedName name="G7_1単層林植栽型間伐">#REF!</definedName>
    <definedName name="G7_1単層林植栽型枝打ち等">#REF!</definedName>
    <definedName name="G7_1単層林植栽型除伐">#REF!</definedName>
    <definedName name="G7_1単層林植栽型雪起こし">#REF!</definedName>
    <definedName name="G7_1単層林植栽型倒木起こし">#REF!</definedName>
    <definedName name="G7_1単層林整理伐">#REF!</definedName>
    <definedName name="G7_1単層林長期間作業路">#REF!</definedName>
    <definedName name="G7_1単層林天然型下刈">#REF!</definedName>
    <definedName name="G7_1単層林天然型除・間伐">#REF!</definedName>
    <definedName name="G7_1単層林天然型雪起こし">#REF!</definedName>
    <definedName name="G7_1長期育成改良">#REF!</definedName>
    <definedName name="G7_1長期育成簡易作業路">#REF!</definedName>
    <definedName name="G7_1長期育成樹下植栽等">#REF!</definedName>
    <definedName name="G7_1長期育成植栽型下刈">#REF!</definedName>
    <definedName name="G7_1長期育成植栽型除・間伐">#REF!</definedName>
    <definedName name="G7_1長期育成植栽型雪起こし">#REF!</definedName>
    <definedName name="G7_1長期育成植栽型倒木起こし">#REF!</definedName>
    <definedName name="G7_1長期育成長期間作業路">#REF!</definedName>
    <definedName name="G7_1長期育成天然型下刈">#REF!</definedName>
    <definedName name="G7_1長期育成天然型除・間伐">#REF!</definedName>
    <definedName name="G7_1長期育成天然型雪起こし">#REF!</definedName>
    <definedName name="G7_1鳥獣害防止施設">#REF!</definedName>
    <definedName name="G7_1伐採前特殊地拵">#REF!</definedName>
    <definedName name="G7_1伐跡地">#REF!</definedName>
    <definedName name="G7_1付帯施設整備">#REF!</definedName>
    <definedName name="G7_1普通被害">#REF!</definedName>
    <definedName name="G7_1複層林改良改良">#REF!</definedName>
    <definedName name="G7_1複層林改良植栽">#REF!</definedName>
    <definedName name="G7_1複層林改良地表かきおこし">#REF!</definedName>
    <definedName name="G7_1複層林改良播種">#REF!</definedName>
    <definedName name="G7_1複層林簡易作業路">#REF!</definedName>
    <definedName name="G7_1複層林樹下植栽等">#REF!</definedName>
    <definedName name="G7_1複層林植栽型下刈">#REF!</definedName>
    <definedName name="G7_1複層林植栽型除・間伐">#REF!</definedName>
    <definedName name="G7_1複層林植栽型雪起こし">#REF!</definedName>
    <definedName name="G7_1複層林植栽型倒木起こし">#REF!</definedName>
    <definedName name="G7_1複層林人工林整理伐">#REF!</definedName>
    <definedName name="G7_1複層林整理伐">#REF!</definedName>
    <definedName name="G7_1複層林長期間作業路">#REF!</definedName>
    <definedName name="G7_1複層林天然型下刈">#REF!</definedName>
    <definedName name="G7_1複層林天然型除・間伐">#REF!</definedName>
    <definedName name="G7_1複層林天然型雪起こし">#REF!</definedName>
    <definedName name="G7_1防火施設整備">#REF!</definedName>
    <definedName name="G7_1誘導伐枝払い">#REF!</definedName>
    <definedName name="G7_1誘導伐抜き伐り">#REF!</definedName>
    <definedName name="G7_1用地等取得">#REF!</definedName>
    <definedName name="G7_1林床保全整備">#REF!</definedName>
    <definedName name="G7_1路網整備">#REF!</definedName>
    <definedName name="G7_2その他森林整備">#REF!</definedName>
    <definedName name="G7_2その他整備">#REF!</definedName>
    <definedName name="G7_2衛生伐">#REF!</definedName>
    <definedName name="G7_2拡大造林">#REF!</definedName>
    <definedName name="G7_2機能増進簡易作業路">#REF!</definedName>
    <definedName name="G7_2機能増進枝払い">#REF!</definedName>
    <definedName name="G7_2機能増進除伐">#REF!</definedName>
    <definedName name="G7_2機能増進長期間作業路">#REF!</definedName>
    <definedName name="G7_2機能増進抜き伐り">#REF!</definedName>
    <definedName name="G7_2渓流林整備">#REF!</definedName>
    <definedName name="G7_2指定被害">#REF!</definedName>
    <definedName name="G7_2受光伐枝払い">#REF!</definedName>
    <definedName name="G7_2受光伐抜き伐り">#REF!</definedName>
    <definedName name="G7_2単層林改良">#REF!</definedName>
    <definedName name="G7_2単層林簡易作業路">#REF!</definedName>
    <definedName name="G7_2単層林植栽型下刈">#REF!</definedName>
    <definedName name="G7_2単層林植栽型間伐">#REF!</definedName>
    <definedName name="G7_2単層林植栽型枝打ち等">#REF!</definedName>
    <definedName name="G7_2単層林植栽型除伐">#REF!</definedName>
    <definedName name="G7_2単層林植栽型雪起こし">#REF!</definedName>
    <definedName name="G7_2単層林植栽型倒木起こし">#REF!</definedName>
    <definedName name="G7_2単層林整理伐">#REF!</definedName>
    <definedName name="G7_2単層林長期間作業路">#REF!</definedName>
    <definedName name="G7_2単層林天然型下刈">#REF!</definedName>
    <definedName name="G7_2単層林天然型除・間伐">#REF!</definedName>
    <definedName name="G7_2単層林天然型雪起こし">#REF!</definedName>
    <definedName name="G7_2長期育成改良">#REF!</definedName>
    <definedName name="G7_2長期育成簡易作業路">#REF!</definedName>
    <definedName name="G7_2長期育成樹下植栽等">#REF!</definedName>
    <definedName name="G7_2長期育成植栽型下刈">#REF!</definedName>
    <definedName name="G7_2長期育成植栽型除・間伐">#REF!</definedName>
    <definedName name="G7_2長期育成植栽型雪起こし">#REF!</definedName>
    <definedName name="G7_2長期育成植栽型倒木起こし">#REF!</definedName>
    <definedName name="G7_2長期育成長期間作業路">#REF!</definedName>
    <definedName name="G7_2長期育成天然型下刈">#REF!</definedName>
    <definedName name="G7_2長期育成天然型除・間伐">#REF!</definedName>
    <definedName name="G7_2長期育成天然型雪起こし">#REF!</definedName>
    <definedName name="G7_2鳥獣害防止施設">#REF!</definedName>
    <definedName name="G7_2伐採前特殊地拵">#REF!</definedName>
    <definedName name="G7_2伐跡地">#REF!</definedName>
    <definedName name="G7_2付帯施設整備">#REF!</definedName>
    <definedName name="G7_2普通被害">#REF!</definedName>
    <definedName name="G7_2複層林改良改良">#REF!</definedName>
    <definedName name="G7_2複層林改良植栽">#REF!</definedName>
    <definedName name="G7_2複層林改良地表かきおこし">#REF!</definedName>
    <definedName name="G7_2複層林改良播種">#REF!</definedName>
    <definedName name="G7_2複層林簡易作業路">#REF!</definedName>
    <definedName name="G7_2複層林樹下植栽等">#REF!</definedName>
    <definedName name="G7_2複層林植栽型下刈">#REF!</definedName>
    <definedName name="G7_2複層林植栽型除・間伐">#REF!</definedName>
    <definedName name="G7_2複層林植栽型雪起こし">#REF!</definedName>
    <definedName name="G7_2複層林植栽型倒木起こし">#REF!</definedName>
    <definedName name="G7_2複層林人工林整理伐">#REF!</definedName>
    <definedName name="G7_2複層林整理伐">#REF!</definedName>
    <definedName name="G7_2複層林長期間作業路">#REF!</definedName>
    <definedName name="G7_2複層林天然型下刈">#REF!</definedName>
    <definedName name="G7_2複層林天然型除・間伐">#REF!</definedName>
    <definedName name="G7_2複層林天然型雪起こし">#REF!</definedName>
    <definedName name="G7_2防火施設整備">#REF!</definedName>
    <definedName name="G7_2誘導伐枝払い">#REF!</definedName>
    <definedName name="G7_2誘導伐抜き伐り">#REF!</definedName>
    <definedName name="G7_2用地等取得">#REF!</definedName>
    <definedName name="G7_2林床保全整備">#REF!</definedName>
    <definedName name="G7_2路網整備">#REF!</definedName>
    <definedName name="G7_3その他森林整備">#REF!</definedName>
    <definedName name="G7_3その他整備">#REF!</definedName>
    <definedName name="G7_3衛生伐">#REF!</definedName>
    <definedName name="G7_3拡大造林">#REF!</definedName>
    <definedName name="G7_3機能増進簡易作業路">#REF!</definedName>
    <definedName name="G7_3機能増進枝払い">#REF!</definedName>
    <definedName name="G7_3機能増進除伐">#REF!</definedName>
    <definedName name="G7_3機能増進長期間作業路">#REF!</definedName>
    <definedName name="G7_3機能増進抜き伐り">#REF!</definedName>
    <definedName name="G7_3渓流林整備">#REF!</definedName>
    <definedName name="G7_3指定被害">#REF!</definedName>
    <definedName name="G7_3受光伐枝払い">#REF!</definedName>
    <definedName name="G7_3受光伐抜き伐り">#REF!</definedName>
    <definedName name="G7_3単層林改良">#REF!</definedName>
    <definedName name="G7_3単層林簡易作業路">#REF!</definedName>
    <definedName name="G7_3単層林植栽型下刈">#REF!</definedName>
    <definedName name="G7_3単層林植栽型間伐">#REF!</definedName>
    <definedName name="G7_3単層林植栽型枝打ち等">#REF!</definedName>
    <definedName name="G7_3単層林植栽型除伐">#REF!</definedName>
    <definedName name="G7_3単層林植栽型雪起こし">#REF!</definedName>
    <definedName name="G7_3単層林植栽型倒木起こし">#REF!</definedName>
    <definedName name="G7_3単層林整理伐">#REF!</definedName>
    <definedName name="G7_3単層林長期間作業路">#REF!</definedName>
    <definedName name="G7_3単層林天然型下刈">#REF!</definedName>
    <definedName name="G7_3単層林天然型除・間伐">#REF!</definedName>
    <definedName name="G7_3単層林天然型雪起こし">#REF!</definedName>
    <definedName name="G7_3長期育成改良">#REF!</definedName>
    <definedName name="G7_3長期育成簡易作業路">#REF!</definedName>
    <definedName name="G7_3長期育成樹下植栽等">#REF!</definedName>
    <definedName name="G7_3長期育成植栽型下刈">#REF!</definedName>
    <definedName name="G7_3長期育成植栽型除・間伐">#REF!</definedName>
    <definedName name="G7_3長期育成植栽型雪起こし">#REF!</definedName>
    <definedName name="G7_3長期育成植栽型倒木起こし">#REF!</definedName>
    <definedName name="G7_3長期育成長期間作業路">#REF!</definedName>
    <definedName name="G7_3長期育成天然型下刈">#REF!</definedName>
    <definedName name="G7_3長期育成天然型除・間伐">#REF!</definedName>
    <definedName name="G7_3長期育成天然型雪起こし">#REF!</definedName>
    <definedName name="G7_3鳥獣害防止施設">#REF!</definedName>
    <definedName name="G7_3伐採前特殊地拵">#REF!</definedName>
    <definedName name="G7_3伐跡地">#REF!</definedName>
    <definedName name="G7_3付帯施設整備">#REF!</definedName>
    <definedName name="G7_3普通被害">#REF!</definedName>
    <definedName name="G7_3複層林改良改良">#REF!</definedName>
    <definedName name="G7_3複層林改良植栽">#REF!</definedName>
    <definedName name="G7_3複層林改良地表かきおこし">#REF!</definedName>
    <definedName name="G7_3複層林改良播種">#REF!</definedName>
    <definedName name="G7_3複層林簡易作業路">#REF!</definedName>
    <definedName name="G7_3複層林樹下植栽等">#REF!</definedName>
    <definedName name="G7_3複層林植栽型下刈">#REF!</definedName>
    <definedName name="G7_3複層林植栽型除・間伐">#REF!</definedName>
    <definedName name="G7_3複層林植栽型雪起こし">#REF!</definedName>
    <definedName name="G7_3複層林植栽型倒木起こし">#REF!</definedName>
    <definedName name="G7_3複層林人工林整理伐">#REF!</definedName>
    <definedName name="G7_3複層林整理伐">#REF!</definedName>
    <definedName name="G7_3複層林長期間作業路">#REF!</definedName>
    <definedName name="G7_3複層林天然型下刈">#REF!</definedName>
    <definedName name="G7_3複層林天然型除・間伐">#REF!</definedName>
    <definedName name="G7_3複層林天然型雪起こし">#REF!</definedName>
    <definedName name="G7_3防火施設整備">#REF!</definedName>
    <definedName name="G7_3誘導伐枝払い">#REF!</definedName>
    <definedName name="G7_3誘導伐抜き伐り">#REF!</definedName>
    <definedName name="G7_3用地等取得">#REF!</definedName>
    <definedName name="G7_3林床保全整備">#REF!</definedName>
    <definedName name="G7_3路網整備">#REF!</definedName>
    <definedName name="G7_4その他森林整備">#REF!</definedName>
    <definedName name="G7_4その他整備">#REF!</definedName>
    <definedName name="G7_4衛生伐">#REF!</definedName>
    <definedName name="G7_4拡大造林">#REF!</definedName>
    <definedName name="G7_4機能増進簡易作業路">#REF!</definedName>
    <definedName name="G7_4機能増進枝払い">#REF!</definedName>
    <definedName name="G7_4機能増進除伐">#REF!</definedName>
    <definedName name="G7_4機能増進長期間作業路">#REF!</definedName>
    <definedName name="G7_4機能増進抜き伐り">#REF!</definedName>
    <definedName name="G7_4渓流林整備">#REF!</definedName>
    <definedName name="G7_4指定被害">#REF!</definedName>
    <definedName name="G7_4受光伐枝払い">#REF!</definedName>
    <definedName name="G7_4受光伐抜き伐り">#REF!</definedName>
    <definedName name="G7_4単層林改良">#REF!</definedName>
    <definedName name="G7_4単層林簡易作業路">#REF!</definedName>
    <definedName name="G7_4単層林植栽型下刈">#REF!</definedName>
    <definedName name="G7_4単層林植栽型間伐">#REF!</definedName>
    <definedName name="G7_4単層林植栽型枝打ち等">#REF!</definedName>
    <definedName name="G7_4単層林植栽型除伐">#REF!</definedName>
    <definedName name="G7_4単層林植栽型雪起こし">#REF!</definedName>
    <definedName name="G7_4単層林植栽型倒木起こし">#REF!</definedName>
    <definedName name="G7_4単層林整理伐">#REF!</definedName>
    <definedName name="G7_4単層林長期間作業路">#REF!</definedName>
    <definedName name="G7_4単層林天然型下刈">#REF!</definedName>
    <definedName name="G7_4単層林天然型除・間伐">#REF!</definedName>
    <definedName name="G7_4単層林天然型雪起こし">#REF!</definedName>
    <definedName name="G7_4長期育成改良">#REF!</definedName>
    <definedName name="G7_4長期育成簡易作業路">#REF!</definedName>
    <definedName name="G7_4長期育成樹下植栽等">#REF!</definedName>
    <definedName name="G7_4長期育成植栽型下刈">#REF!</definedName>
    <definedName name="G7_4長期育成植栽型除・間伐">#REF!</definedName>
    <definedName name="G7_4長期育成植栽型雪起こし">#REF!</definedName>
    <definedName name="G7_4長期育成植栽型倒木起こし">#REF!</definedName>
    <definedName name="G7_4長期育成長期間作業路">#REF!</definedName>
    <definedName name="G7_4長期育成天然型下刈">#REF!</definedName>
    <definedName name="G7_4長期育成天然型除・間伐">#REF!</definedName>
    <definedName name="G7_4長期育成天然型雪起こし">#REF!</definedName>
    <definedName name="G7_4鳥獣害防止施設">#REF!</definedName>
    <definedName name="G7_4伐採前特殊地拵">#REF!</definedName>
    <definedName name="G7_4伐跡地">#REF!</definedName>
    <definedName name="G7_4付帯施設整備">#REF!</definedName>
    <definedName name="G7_4普通被害">#REF!</definedName>
    <definedName name="G7_4複層林改良改良">#REF!</definedName>
    <definedName name="G7_4複層林改良植栽">#REF!</definedName>
    <definedName name="G7_4複層林改良地表かきおこし">#REF!</definedName>
    <definedName name="G7_4複層林改良播種">#REF!</definedName>
    <definedName name="G7_4複層林簡易作業路">#REF!</definedName>
    <definedName name="G7_4複層林樹下植栽等">#REF!</definedName>
    <definedName name="G7_4複層林植栽型下刈">#REF!</definedName>
    <definedName name="G7_4複層林植栽型除・間伐">#REF!</definedName>
    <definedName name="G7_4複層林植栽型雪起こし">#REF!</definedName>
    <definedName name="G7_4複層林植栽型倒木起こし">#REF!</definedName>
    <definedName name="G7_4複層林人工林整理伐">#REF!</definedName>
    <definedName name="G7_4複層林整理伐">#REF!</definedName>
    <definedName name="G7_4複層林長期間作業路">#REF!</definedName>
    <definedName name="G7_4複層林天然型下刈">#REF!</definedName>
    <definedName name="G7_4複層林天然型除・間伐">#REF!</definedName>
    <definedName name="G7_4複層林天然型雪起こし">#REF!</definedName>
    <definedName name="G7_4防火施設整備">#REF!</definedName>
    <definedName name="G7_4誘導伐枝払い">#REF!</definedName>
    <definedName name="G7_4誘導伐抜き伐り">#REF!</definedName>
    <definedName name="G7_4用地等取得">#REF!</definedName>
    <definedName name="G7_4林床保全整備">#REF!</definedName>
    <definedName name="G7_4路網整備">#REF!</definedName>
    <definedName name="G7_5その他森林整備">#REF!</definedName>
    <definedName name="G7_5その他整備">#REF!</definedName>
    <definedName name="G7_5衛生伐">#REF!</definedName>
    <definedName name="G7_5拡大造林">#REF!</definedName>
    <definedName name="G7_5機能増進簡易作業路">#REF!</definedName>
    <definedName name="G7_5機能増進枝払い">#REF!</definedName>
    <definedName name="G7_5機能増進除伐">#REF!</definedName>
    <definedName name="G7_5機能増進長期間作業路">#REF!</definedName>
    <definedName name="G7_5機能増進抜き伐り">#REF!</definedName>
    <definedName name="G7_5渓流林整備">#REF!</definedName>
    <definedName name="G7_5指定被害">#REF!</definedName>
    <definedName name="G7_5受光伐枝払い">#REF!</definedName>
    <definedName name="G7_5受光伐抜き伐り">#REF!</definedName>
    <definedName name="G7_5単層林改良">#REF!</definedName>
    <definedName name="G7_5単層林簡易作業路">#REF!</definedName>
    <definedName name="G7_5単層林植栽型下刈">#REF!</definedName>
    <definedName name="G7_5単層林植栽型間伐">#REF!</definedName>
    <definedName name="G7_5単層林植栽型枝打ち等">#REF!</definedName>
    <definedName name="G7_5単層林植栽型除伐">#REF!</definedName>
    <definedName name="G7_5単層林植栽型雪起こし">#REF!</definedName>
    <definedName name="G7_5単層林植栽型倒木起こし">#REF!</definedName>
    <definedName name="G7_5単層林整理伐">#REF!</definedName>
    <definedName name="G7_5単層林長期間作業路">#REF!</definedName>
    <definedName name="G7_5単層林天然型下刈">#REF!</definedName>
    <definedName name="G7_5単層林天然型除・間伐">#REF!</definedName>
    <definedName name="G7_5単層林天然型雪起こし">#REF!</definedName>
    <definedName name="G7_5長期育成改良">#REF!</definedName>
    <definedName name="G7_5長期育成簡易作業路">#REF!</definedName>
    <definedName name="G7_5長期育成樹下植栽等">#REF!</definedName>
    <definedName name="G7_5長期育成植栽型下刈">#REF!</definedName>
    <definedName name="G7_5長期育成植栽型除・間伐">#REF!</definedName>
    <definedName name="G7_5長期育成植栽型雪起こし">#REF!</definedName>
    <definedName name="G7_5長期育成植栽型倒木起こし">#REF!</definedName>
    <definedName name="G7_5長期育成長期間作業路">#REF!</definedName>
    <definedName name="G7_5長期育成天然型下刈">#REF!</definedName>
    <definedName name="G7_5長期育成天然型除・間伐">#REF!</definedName>
    <definedName name="G7_5長期育成天然型雪起こし">#REF!</definedName>
    <definedName name="G7_5鳥獣害防止施設">#REF!</definedName>
    <definedName name="G7_5伐採前特殊地拵">#REF!</definedName>
    <definedName name="G7_5伐跡地">#REF!</definedName>
    <definedName name="G7_5付帯施設整備">#REF!</definedName>
    <definedName name="G7_5普通被害">#REF!</definedName>
    <definedName name="G7_5複層林改良改良">#REF!</definedName>
    <definedName name="G7_5複層林改良植栽">#REF!</definedName>
    <definedName name="G7_5複層林改良地表かきおこし">#REF!</definedName>
    <definedName name="G7_5複層林改良播種">#REF!</definedName>
    <definedName name="G7_5複層林簡易作業路">#REF!</definedName>
    <definedName name="G7_5複層林樹下植栽等">#REF!</definedName>
    <definedName name="G7_5複層林植栽型下刈">#REF!</definedName>
    <definedName name="G7_5複層林植栽型除・間伐">#REF!</definedName>
    <definedName name="G7_5複層林植栽型雪起こし">#REF!</definedName>
    <definedName name="G7_5複層林植栽型倒木起こし">#REF!</definedName>
    <definedName name="G7_5複層林人工林整理伐">#REF!</definedName>
    <definedName name="G7_5複層林整理伐">#REF!</definedName>
    <definedName name="G7_5複層林長期間作業路">#REF!</definedName>
    <definedName name="G7_5複層林天然型下刈">#REF!</definedName>
    <definedName name="G7_5複層林天然型除・間伐">#REF!</definedName>
    <definedName name="G7_5複層林天然型雪起こし">#REF!</definedName>
    <definedName name="G7_5防火施設整備">#REF!</definedName>
    <definedName name="G7_5誘導伐枝払い">#REF!</definedName>
    <definedName name="G7_5誘導伐抜き伐り">#REF!</definedName>
    <definedName name="G7_5用地等取得">#REF!</definedName>
    <definedName name="G7_5林床保全整備">#REF!</definedName>
    <definedName name="G7_5路網整備">#REF!</definedName>
    <definedName name="G7ヘッダー">#REF!</definedName>
    <definedName name="G7ヘッダー2">#REF!</definedName>
    <definedName name="G7都道府県名">#REF!</definedName>
    <definedName name="G8ヘッダー">#REF!</definedName>
    <definedName name="G8ヘッダー2">#REF!</definedName>
    <definedName name="G8計1">#REF!</definedName>
    <definedName name="G8計2">#REF!</definedName>
    <definedName name="G8計3">#REF!</definedName>
    <definedName name="G8計4">#REF!</definedName>
    <definedName name="G8計5">#REF!</definedName>
    <definedName name="G8計6">#REF!</definedName>
    <definedName name="G8計7">#REF!</definedName>
    <definedName name="G8計8">#REF!</definedName>
    <definedName name="G8県1">#REF!</definedName>
    <definedName name="G8県2">#REF!</definedName>
    <definedName name="G8県3">#REF!</definedName>
    <definedName name="G8県4">#REF!</definedName>
    <definedName name="G8県5">#REF!</definedName>
    <definedName name="G8県6">#REF!</definedName>
    <definedName name="G8県7">#REF!</definedName>
    <definedName name="G8県8">#REF!</definedName>
    <definedName name="G8個人・任意団体1">#REF!</definedName>
    <definedName name="G8個人・任意団体2">#REF!</definedName>
    <definedName name="G8個人・任意団体3">#REF!</definedName>
    <definedName name="G8個人・任意団体4">#REF!</definedName>
    <definedName name="G8個人・任意団体5">#REF!</definedName>
    <definedName name="G8個人・任意団体6">#REF!</definedName>
    <definedName name="G8個人・任意団体7">#REF!</definedName>
    <definedName name="G8個人・任意団体8">#REF!</definedName>
    <definedName name="G8交付日1">#REF!</definedName>
    <definedName name="G8交付日2">#REF!</definedName>
    <definedName name="G8交付日3">#REF!</definedName>
    <definedName name="G8交付日4">#REF!</definedName>
    <definedName name="G8交付日5">#REF!</definedName>
    <definedName name="G8交付日6">#REF!</definedName>
    <definedName name="G8交付日7">#REF!</definedName>
    <definedName name="G8交付日8">#REF!</definedName>
    <definedName name="G8市町村1">#REF!</definedName>
    <definedName name="G8市町村2">#REF!</definedName>
    <definedName name="G8市町村3">#REF!</definedName>
    <definedName name="G8市町村4">#REF!</definedName>
    <definedName name="G8市町村5">#REF!</definedName>
    <definedName name="G8市町村6">#REF!</definedName>
    <definedName name="G8市町村7">#REF!</definedName>
    <definedName name="G8市町村8">#REF!</definedName>
    <definedName name="G8事業名_1">#REF!</definedName>
    <definedName name="G8事業名_2">#REF!</definedName>
    <definedName name="G8事業名_3">#REF!</definedName>
    <definedName name="G8事業名_4">#REF!</definedName>
    <definedName name="G8事業名_5">#REF!</definedName>
    <definedName name="G8事業名_6">#REF!</definedName>
    <definedName name="G8事業名_7">#REF!</definedName>
    <definedName name="G8事業名_8">#REF!</definedName>
    <definedName name="G8森林組合1">#REF!</definedName>
    <definedName name="G8森林組合2">#REF!</definedName>
    <definedName name="G8森林組合3">#REF!</definedName>
    <definedName name="G8森林組合4">#REF!</definedName>
    <definedName name="G8森林組合5">#REF!</definedName>
    <definedName name="G8森林組合6">#REF!</definedName>
    <definedName name="G8森林組合7">#REF!</definedName>
    <definedName name="G8森林組合8">#REF!</definedName>
    <definedName name="G8林業公社1">#REF!</definedName>
    <definedName name="G8林業公社2">#REF!</definedName>
    <definedName name="G8林業公社3">#REF!</definedName>
    <definedName name="G8林業公社4">#REF!</definedName>
    <definedName name="G8林業公社5">#REF!</definedName>
    <definedName name="G8林業公社6">#REF!</definedName>
    <definedName name="G8林業公社7">#REF!</definedName>
    <definedName name="G8林業公社8">#REF!</definedName>
    <definedName name="G9_10改良植栽">#REF!</definedName>
    <definedName name="G9_10拡大造林その他">#REF!</definedName>
    <definedName name="G9_10拡大造林天喬">#REF!</definedName>
    <definedName name="G9_10指定被害地">#REF!</definedName>
    <definedName name="G9_10上層木アテ">#REF!</definedName>
    <definedName name="G9_10上層木スギ">#REF!</definedName>
    <definedName name="G9_10上層木ヒノキ等">#REF!</definedName>
    <definedName name="G9_10伐跡地">#REF!</definedName>
    <definedName name="G9_10普通被害地">#REF!</definedName>
    <definedName name="G9_11改良植栽">#REF!</definedName>
    <definedName name="G9_11拡大造林その他">#REF!</definedName>
    <definedName name="G9_11拡大造林天喬">#REF!</definedName>
    <definedName name="G9_11指定被害地">#REF!</definedName>
    <definedName name="G9_11上層木アテ">#REF!</definedName>
    <definedName name="G9_11上層木スギ">#REF!</definedName>
    <definedName name="G9_11上層木ヒノキ等">#REF!</definedName>
    <definedName name="G9_11伐跡地">#REF!</definedName>
    <definedName name="G9_11普通被害地">#REF!</definedName>
    <definedName name="G9_12改良植栽">#REF!</definedName>
    <definedName name="G9_12拡大造林その他">#REF!</definedName>
    <definedName name="G9_12拡大造林天喬">#REF!</definedName>
    <definedName name="G9_12指定被害地">#REF!</definedName>
    <definedName name="G9_12上層木アテ">#REF!</definedName>
    <definedName name="G9_12上層木スギ">#REF!</definedName>
    <definedName name="G9_12上層木ヒノキ等">#REF!</definedName>
    <definedName name="G9_12伐跡地">#REF!</definedName>
    <definedName name="G9_12普通被害地">#REF!</definedName>
    <definedName name="G9_13改良植栽">#REF!</definedName>
    <definedName name="G9_13拡大造林その他">#REF!</definedName>
    <definedName name="G9_13拡大造林天喬">#REF!</definedName>
    <definedName name="G9_13指定被害地">#REF!</definedName>
    <definedName name="G9_13上層木アテ">#REF!</definedName>
    <definedName name="G9_13上層木スギ">#REF!</definedName>
    <definedName name="G9_13上層木ヒノキ等">#REF!</definedName>
    <definedName name="G9_13伐跡地">#REF!</definedName>
    <definedName name="G9_13普通被害地">#REF!</definedName>
    <definedName name="G9_14改良植栽">#REF!</definedName>
    <definedName name="G9_14拡大造林その他">#REF!</definedName>
    <definedName name="G9_14拡大造林天喬">#REF!</definedName>
    <definedName name="G9_14指定被害地">#REF!</definedName>
    <definedName name="G9_14上層木アテ">#REF!</definedName>
    <definedName name="G9_14上層木スギ">#REF!</definedName>
    <definedName name="G9_14上層木ヒノキ等">#REF!</definedName>
    <definedName name="G9_14伐跡地">#REF!</definedName>
    <definedName name="G9_14普通被害地">#REF!</definedName>
    <definedName name="G9_15改良植栽">#REF!</definedName>
    <definedName name="G9_15拡大造林その他">#REF!</definedName>
    <definedName name="G9_15拡大造林天喬">#REF!</definedName>
    <definedName name="G9_15指定被害地">#REF!</definedName>
    <definedName name="G9_15上層木アテ">#REF!</definedName>
    <definedName name="G9_15上層木スギ">#REF!</definedName>
    <definedName name="G9_15上層木ヒノキ等">#REF!</definedName>
    <definedName name="G9_15伐跡地">#REF!</definedName>
    <definedName name="G9_15普通被害地">#REF!</definedName>
    <definedName name="G9_16改良植栽">#REF!</definedName>
    <definedName name="G9_16拡大造林その他">#REF!</definedName>
    <definedName name="G9_16拡大造林天喬">#REF!</definedName>
    <definedName name="G9_16指定被害地">#REF!</definedName>
    <definedName name="G9_16上層木アテ">#REF!</definedName>
    <definedName name="G9_16上層木スギ">#REF!</definedName>
    <definedName name="G9_16上層木ヒノキ等">#REF!</definedName>
    <definedName name="G9_16伐跡地">#REF!</definedName>
    <definedName name="G9_16普通被害地">#REF!</definedName>
    <definedName name="G9_17改良植栽">#REF!</definedName>
    <definedName name="G9_17拡大造林その他">#REF!</definedName>
    <definedName name="G9_17拡大造林天喬">#REF!</definedName>
    <definedName name="G9_17指定被害地">#REF!</definedName>
    <definedName name="G9_17上層木アテ">#REF!</definedName>
    <definedName name="G9_17上層木スギ">#REF!</definedName>
    <definedName name="G9_17上層木ヒノキ等">#REF!</definedName>
    <definedName name="G9_17伐跡地">#REF!</definedName>
    <definedName name="G9_17普通被害地">#REF!</definedName>
    <definedName name="G9_18改良植栽">#REF!</definedName>
    <definedName name="G9_18拡大造林その他">#REF!</definedName>
    <definedName name="G9_18拡大造林天喬">#REF!</definedName>
    <definedName name="G9_18指定被害地">#REF!</definedName>
    <definedName name="G9_18上層木アテ">#REF!</definedName>
    <definedName name="G9_18上層木スギ">#REF!</definedName>
    <definedName name="G9_18上層木ヒノキ等">#REF!</definedName>
    <definedName name="G9_18伐跡地">#REF!</definedName>
    <definedName name="G9_18普通被害地">#REF!</definedName>
    <definedName name="G9_19改良植栽">#REF!</definedName>
    <definedName name="G9_19拡大造林その他">#REF!</definedName>
    <definedName name="G9_19拡大造林天喬">#REF!</definedName>
    <definedName name="G9_19指定被害地">#REF!</definedName>
    <definedName name="G9_19上層木アテ">#REF!</definedName>
    <definedName name="G9_19上層木スギ">#REF!</definedName>
    <definedName name="G9_19上層木ヒノキ等">#REF!</definedName>
    <definedName name="G9_19伐跡地">#REF!</definedName>
    <definedName name="G9_19普通被害地">#REF!</definedName>
    <definedName name="G9_1改良植栽">#REF!</definedName>
    <definedName name="G9_1拡大造林その他">#REF!</definedName>
    <definedName name="G9_1拡大造林天喬">#REF!</definedName>
    <definedName name="G9_1指定被害地">#REF!</definedName>
    <definedName name="G9_1上層木アテ">#REF!</definedName>
    <definedName name="G9_1上層木スギ">#REF!</definedName>
    <definedName name="G9_1上層木ヒノキ等">#REF!</definedName>
    <definedName name="G9_1伐跡地">#REF!</definedName>
    <definedName name="G9_1普通被害地">#REF!</definedName>
    <definedName name="G9_20改良植栽">#REF!</definedName>
    <definedName name="G9_20拡大造林その他">#REF!</definedName>
    <definedName name="G9_20拡大造林天喬">#REF!</definedName>
    <definedName name="G9_20指定被害地">#REF!</definedName>
    <definedName name="G9_20上層木アテ">#REF!</definedName>
    <definedName name="G9_20上層木スギ">#REF!</definedName>
    <definedName name="G9_20上層木ヒノキ等">#REF!</definedName>
    <definedName name="G9_20伐跡地">#REF!</definedName>
    <definedName name="G9_20普通被害地">#REF!</definedName>
    <definedName name="G9_2改良植栽">#REF!</definedName>
    <definedName name="G9_2拡大造林その他">#REF!</definedName>
    <definedName name="G9_2拡大造林天喬">#REF!</definedName>
    <definedName name="G9_2指定被害地">#REF!</definedName>
    <definedName name="G9_2上層木アテ">#REF!</definedName>
    <definedName name="G9_2上層木スギ">#REF!</definedName>
    <definedName name="G9_2上層木ヒノキ等">#REF!</definedName>
    <definedName name="G9_2伐跡地">#REF!</definedName>
    <definedName name="G9_2普通被害地">#REF!</definedName>
    <definedName name="G9_3改良植栽">#REF!</definedName>
    <definedName name="G9_3拡大造林その他">#REF!</definedName>
    <definedName name="G9_3拡大造林天喬">#REF!</definedName>
    <definedName name="G9_3指定被害地">#REF!</definedName>
    <definedName name="G9_3上層木アテ">#REF!</definedName>
    <definedName name="G9_3上層木スギ">#REF!</definedName>
    <definedName name="G9_3上層木ヒノキ等">#REF!</definedName>
    <definedName name="G9_3伐跡地">#REF!</definedName>
    <definedName name="G9_3普通被害地">#REF!</definedName>
    <definedName name="G9_4改良植栽">#REF!</definedName>
    <definedName name="G9_4拡大造林その他">#REF!</definedName>
    <definedName name="G9_4拡大造林天喬">#REF!</definedName>
    <definedName name="G9_4指定被害地">#REF!</definedName>
    <definedName name="G9_4上層木アテ">#REF!</definedName>
    <definedName name="G9_4上層木スギ">#REF!</definedName>
    <definedName name="G9_4上層木ヒノキ等">#REF!</definedName>
    <definedName name="G9_4伐跡地">#REF!</definedName>
    <definedName name="G9_4普通被害地">#REF!</definedName>
    <definedName name="G9_5改良植栽">#REF!</definedName>
    <definedName name="G9_5拡大造林その他">#REF!</definedName>
    <definedName name="G9_5拡大造林天喬">#REF!</definedName>
    <definedName name="G9_5指定被害地">#REF!</definedName>
    <definedName name="G9_5上層木アテ">#REF!</definedName>
    <definedName name="G9_5上層木スギ">#REF!</definedName>
    <definedName name="G9_5上層木ヒノキ等">#REF!</definedName>
    <definedName name="G9_5伐跡地">#REF!</definedName>
    <definedName name="G9_5普通被害地">#REF!</definedName>
    <definedName name="G9_6改良植栽">#REF!</definedName>
    <definedName name="G9_6拡大造林その他">#REF!</definedName>
    <definedName name="G9_6拡大造林天喬">#REF!</definedName>
    <definedName name="G9_6指定被害地">#REF!</definedName>
    <definedName name="G9_6上層木アテ">#REF!</definedName>
    <definedName name="G9_6上層木スギ">#REF!</definedName>
    <definedName name="G9_6上層木ヒノキ等">#REF!</definedName>
    <definedName name="G9_6伐跡地">#REF!</definedName>
    <definedName name="G9_6普通被害地">#REF!</definedName>
    <definedName name="G9_7改良植栽">#REF!</definedName>
    <definedName name="G9_7拡大造林その他">#REF!</definedName>
    <definedName name="G9_7拡大造林天喬">#REF!</definedName>
    <definedName name="G9_7指定被害地">#REF!</definedName>
    <definedName name="G9_7上層木アテ">#REF!</definedName>
    <definedName name="G9_7上層木スギ">#REF!</definedName>
    <definedName name="G9_7上層木ヒノキ等">#REF!</definedName>
    <definedName name="G9_7伐跡地">#REF!</definedName>
    <definedName name="G9_7普通被害地">#REF!</definedName>
    <definedName name="G9_8改良植栽">#REF!</definedName>
    <definedName name="G9_8拡大造林その他">#REF!</definedName>
    <definedName name="G9_8拡大造林天喬">#REF!</definedName>
    <definedName name="G9_8指定被害地">#REF!</definedName>
    <definedName name="G9_8上層木アテ">#REF!</definedName>
    <definedName name="G9_8上層木スギ">#REF!</definedName>
    <definedName name="G9_8上層木ヒノキ等">#REF!</definedName>
    <definedName name="G9_8伐跡地">#REF!</definedName>
    <definedName name="G9_8普通被害地">#REF!</definedName>
    <definedName name="G9_9改良植栽">#REF!</definedName>
    <definedName name="G9_9拡大造林その他">#REF!</definedName>
    <definedName name="G9_9拡大造林天喬">#REF!</definedName>
    <definedName name="G9_9指定被害地">#REF!</definedName>
    <definedName name="G9_9上層木アテ">#REF!</definedName>
    <definedName name="G9_9上層木スギ">#REF!</definedName>
    <definedName name="G9_9上層木ヒノキ等">#REF!</definedName>
    <definedName name="G9_9伐跡地">#REF!</definedName>
    <definedName name="G9_9普通被害地">#REF!</definedName>
    <definedName name="G9ヘッダー">#REF!</definedName>
    <definedName name="G9ヘッダー2">#REF!</definedName>
    <definedName name="№">[1]明細入力!#REF!</definedName>
    <definedName name="_xlnm.Print_Area" localSheetId="5">実績書!$A$1:$L$32</definedName>
    <definedName name="_xlnm.Print_Area" localSheetId="1">集計表!$A$1:$J$179</definedName>
    <definedName name="_xlnm.Print_Area" localSheetId="0">申請書!$A$1:$AF$38</definedName>
    <definedName name="_xlnm.Print_Area" localSheetId="6">請求書!$A$1:$AG$41</definedName>
    <definedName name="_xlnm.Print_Area" localSheetId="2">'内訳(印刷)'!$B$4:$T$36</definedName>
    <definedName name="_xlnm.Print_Area" localSheetId="3">'内訳(入力用)'!$E$2:$AD$449</definedName>
    <definedName name="_xlnm.Print_Titles" localSheetId="1">集計表!$2:$3</definedName>
    <definedName name="_xlnm.Print_Titles" localSheetId="2">'内訳(印刷)'!$4:$8</definedName>
    <definedName name="_xlnm.Print_Titles" localSheetId="3">'内訳(入力用)'!$2:$4</definedName>
    <definedName name="アカマツ">#REF!</definedName>
    <definedName name="クリ">#REF!</definedName>
    <definedName name="クロマツ">[2]クロマツ!$R$6:$V$10</definedName>
    <definedName name="ここここ">#REF!</definedName>
    <definedName name="スギ">#REF!</definedName>
    <definedName name="すぎ">[3]クロマツ!$R$6:$V$10</definedName>
    <definedName name="とし">#REF!</definedName>
    <definedName name="ととと">#REF!</definedName>
    <definedName name="とととと">[4]クロマツ!$R$6:$V$10</definedName>
    <definedName name="マツ">#REF!</definedName>
    <definedName name="まつ">#REF!</definedName>
    <definedName name="契約">[5]クロマツ!$R$6:$V$10</definedName>
    <definedName name="契約種別">OFFSET(項目値マスタ!$C$2,0,0,COUNTA(項目値マスタ!$C:$C),1)</definedName>
    <definedName name="見積">[6]クロマツ!$R$6:$V$10</definedName>
    <definedName name="公的森林整備推進事業">#REF!</definedName>
    <definedName name="広葉樹">#REF!</definedName>
    <definedName name="仕様書">[5]クロマツ!$R$6:$V$10</definedName>
    <definedName name="施業種">OFFSET(項目値マスタ!$D$2,0,0,COUNTA(項目値マスタ!$D:$D),1)</definedName>
    <definedName name="事_務_所">#REF!</definedName>
    <definedName name="事業種">OFFSET(項目値マスタ!$B$2,0,0,COUNTA(項目値マスタ!$B:$B),1)</definedName>
    <definedName name="新">#REF!</definedName>
    <definedName name="針葉樹">#REF!</definedName>
    <definedName name="前年度作業種">OFFSET('[7]前年度 補助事業単価'!$A$3,0,0,COUNTA('[7]前年度 補助事業単価'!$A$1:$A$65536)-1,1)</definedName>
    <definedName name="大内">[6]クロマツ!$R$6:$V$10</definedName>
    <definedName name="単価">#REF!</definedName>
    <definedName name="帆">[5]クロマツ!$R$6:$V$10</definedName>
    <definedName name="範囲１">[8]見積書他!$BF$2:$CQ$59</definedName>
    <definedName name="標準単価表">#REF!</definedName>
    <definedName name="保険料">#REF!</definedName>
    <definedName name="本荘由利森林組合">[5]クロマツ!$R$6:$V$10</definedName>
    <definedName name="本年度作業種">OFFSET('[7]本年度 補助事業単価'!$A$3,0,0,COUNTA('[7]本年度 補助事業単価'!$A$1:$A$65536)-1,1)</definedName>
  </definedNames>
  <calcPr calcId="191029"/>
</workbook>
</file>

<file path=xl/calcChain.xml><?xml version="1.0" encoding="utf-8"?>
<calcChain xmlns="http://schemas.openxmlformats.org/spreadsheetml/2006/main">
  <c r="X3" i="7" l="1"/>
  <c r="AA8" i="7"/>
  <c r="Q21" i="20"/>
  <c r="P24" i="20" l="1"/>
  <c r="U13" i="20"/>
  <c r="U12" i="20"/>
  <c r="I6" i="8"/>
  <c r="I5" i="8"/>
  <c r="AC4" i="7" l="1"/>
  <c r="AC3" i="7"/>
  <c r="B19" i="8" l="1"/>
  <c r="D32" i="8" l="1"/>
  <c r="T36" i="71" l="1"/>
  <c r="S36" i="71"/>
  <c r="N36" i="71"/>
  <c r="M36" i="71"/>
  <c r="AJ36" i="71" s="1"/>
  <c r="L36" i="71"/>
  <c r="K36" i="71"/>
  <c r="I36" i="71"/>
  <c r="AG36" i="71" s="1"/>
  <c r="H36" i="71"/>
  <c r="F36" i="71"/>
  <c r="G36" i="71" s="1"/>
  <c r="E36" i="71"/>
  <c r="D36" i="71"/>
  <c r="C36" i="71"/>
  <c r="T35" i="71"/>
  <c r="S35" i="71"/>
  <c r="N35" i="71"/>
  <c r="M35" i="71"/>
  <c r="AJ35" i="71" s="1"/>
  <c r="L35" i="71"/>
  <c r="K35" i="71"/>
  <c r="I35" i="71"/>
  <c r="AG35" i="71" s="1"/>
  <c r="H35" i="71"/>
  <c r="F35" i="71"/>
  <c r="G35" i="71" s="1"/>
  <c r="E35" i="71"/>
  <c r="D35" i="71"/>
  <c r="C35" i="71"/>
  <c r="T34" i="71"/>
  <c r="S34" i="71"/>
  <c r="N34" i="71"/>
  <c r="M34" i="71"/>
  <c r="AJ34" i="71" s="1"/>
  <c r="L34" i="71"/>
  <c r="K34" i="71"/>
  <c r="I34" i="71"/>
  <c r="AG34" i="71" s="1"/>
  <c r="H34" i="71"/>
  <c r="F34" i="71"/>
  <c r="G34" i="71" s="1"/>
  <c r="E34" i="71"/>
  <c r="D34" i="71"/>
  <c r="C34" i="71"/>
  <c r="T33" i="71"/>
  <c r="S33" i="71"/>
  <c r="N33" i="71"/>
  <c r="M33" i="71"/>
  <c r="AJ33" i="71" s="1"/>
  <c r="L33" i="71"/>
  <c r="K33" i="71"/>
  <c r="I33" i="71"/>
  <c r="AG33" i="71" s="1"/>
  <c r="H33" i="71"/>
  <c r="F33" i="71"/>
  <c r="G33" i="71" s="1"/>
  <c r="E33" i="71"/>
  <c r="D33" i="71"/>
  <c r="C33" i="71"/>
  <c r="T32" i="71"/>
  <c r="S32" i="71"/>
  <c r="N32" i="71"/>
  <c r="M32" i="71"/>
  <c r="AJ32" i="71" s="1"/>
  <c r="L32" i="71"/>
  <c r="K32" i="71"/>
  <c r="I32" i="71"/>
  <c r="AG32" i="71" s="1"/>
  <c r="H32" i="71"/>
  <c r="F32" i="71"/>
  <c r="G32" i="71" s="1"/>
  <c r="E32" i="71"/>
  <c r="D32" i="71"/>
  <c r="C32" i="71"/>
  <c r="T31" i="71"/>
  <c r="S31" i="71"/>
  <c r="N31" i="71"/>
  <c r="M31" i="71"/>
  <c r="AJ31" i="71" s="1"/>
  <c r="L31" i="71"/>
  <c r="K31" i="71"/>
  <c r="I31" i="71"/>
  <c r="AG31" i="71" s="1"/>
  <c r="H31" i="71"/>
  <c r="F31" i="71"/>
  <c r="G31" i="71" s="1"/>
  <c r="E31" i="71"/>
  <c r="D31" i="71"/>
  <c r="C31" i="71"/>
  <c r="T30" i="71"/>
  <c r="S30" i="71"/>
  <c r="N30" i="71"/>
  <c r="M30" i="71"/>
  <c r="AJ30" i="71" s="1"/>
  <c r="L30" i="71"/>
  <c r="K30" i="71"/>
  <c r="I30" i="71"/>
  <c r="AG30" i="71" s="1"/>
  <c r="H30" i="71"/>
  <c r="F30" i="71"/>
  <c r="G30" i="71" s="1"/>
  <c r="E30" i="71"/>
  <c r="D30" i="71"/>
  <c r="C30" i="71"/>
  <c r="T29" i="71"/>
  <c r="S29" i="71"/>
  <c r="N29" i="71"/>
  <c r="M29" i="71"/>
  <c r="AJ29" i="71" s="1"/>
  <c r="L29" i="71"/>
  <c r="U29" i="71" s="1"/>
  <c r="K29" i="71"/>
  <c r="I29" i="71"/>
  <c r="AG29" i="71" s="1"/>
  <c r="H29" i="71"/>
  <c r="F29" i="71"/>
  <c r="G29" i="71" s="1"/>
  <c r="E29" i="71"/>
  <c r="D29" i="71"/>
  <c r="C29" i="71"/>
  <c r="T28" i="71"/>
  <c r="S28" i="71"/>
  <c r="N28" i="71"/>
  <c r="M28" i="71"/>
  <c r="AJ28" i="71" s="1"/>
  <c r="L28" i="71"/>
  <c r="K28" i="71"/>
  <c r="I28" i="71"/>
  <c r="AG28" i="71" s="1"/>
  <c r="H28" i="71"/>
  <c r="F28" i="71"/>
  <c r="G28" i="71" s="1"/>
  <c r="E28" i="71"/>
  <c r="D28" i="71"/>
  <c r="C28" i="71"/>
  <c r="T27" i="71"/>
  <c r="S27" i="71"/>
  <c r="N27" i="71"/>
  <c r="M27" i="71"/>
  <c r="AJ27" i="71" s="1"/>
  <c r="L27" i="71"/>
  <c r="K27" i="71"/>
  <c r="I27" i="71"/>
  <c r="AG27" i="71" s="1"/>
  <c r="H27" i="71"/>
  <c r="F27" i="71"/>
  <c r="G27" i="71" s="1"/>
  <c r="E27" i="71"/>
  <c r="D27" i="71"/>
  <c r="C27" i="71"/>
  <c r="T26" i="71"/>
  <c r="S26" i="71"/>
  <c r="N26" i="71"/>
  <c r="M26" i="71"/>
  <c r="AJ26" i="71" s="1"/>
  <c r="L26" i="71"/>
  <c r="K26" i="71"/>
  <c r="I26" i="71"/>
  <c r="AG26" i="71" s="1"/>
  <c r="H26" i="71"/>
  <c r="F26" i="71"/>
  <c r="G26" i="71" s="1"/>
  <c r="E26" i="71"/>
  <c r="D26" i="71"/>
  <c r="C26" i="71"/>
  <c r="T25" i="71"/>
  <c r="S25" i="71"/>
  <c r="N25" i="71"/>
  <c r="M25" i="71"/>
  <c r="AJ25" i="71" s="1"/>
  <c r="L25" i="71"/>
  <c r="K25" i="71"/>
  <c r="I25" i="71"/>
  <c r="AG25" i="71" s="1"/>
  <c r="H25" i="71"/>
  <c r="F25" i="71"/>
  <c r="G25" i="71" s="1"/>
  <c r="E25" i="71"/>
  <c r="D25" i="71"/>
  <c r="C25" i="71"/>
  <c r="T24" i="71"/>
  <c r="S24" i="71"/>
  <c r="N24" i="71"/>
  <c r="M24" i="71"/>
  <c r="AJ24" i="71" s="1"/>
  <c r="L24" i="71"/>
  <c r="K24" i="71"/>
  <c r="I24" i="71"/>
  <c r="AG24" i="71" s="1"/>
  <c r="H24" i="71"/>
  <c r="F24" i="71"/>
  <c r="G24" i="71" s="1"/>
  <c r="E24" i="71"/>
  <c r="D24" i="71"/>
  <c r="C24" i="71"/>
  <c r="T23" i="71"/>
  <c r="S23" i="71"/>
  <c r="N23" i="71"/>
  <c r="M23" i="71"/>
  <c r="AJ23" i="71" s="1"/>
  <c r="L23" i="71"/>
  <c r="K23" i="71"/>
  <c r="I23" i="71"/>
  <c r="AG23" i="71" s="1"/>
  <c r="H23" i="71"/>
  <c r="F23" i="71"/>
  <c r="G23" i="71" s="1"/>
  <c r="E23" i="71"/>
  <c r="D23" i="71"/>
  <c r="C23" i="71"/>
  <c r="T22" i="71"/>
  <c r="S22" i="71"/>
  <c r="N22" i="71"/>
  <c r="M22" i="71"/>
  <c r="AJ22" i="71" s="1"/>
  <c r="L22" i="71"/>
  <c r="K22" i="71"/>
  <c r="I22" i="71"/>
  <c r="AG22" i="71" s="1"/>
  <c r="H22" i="71"/>
  <c r="F22" i="71"/>
  <c r="G22" i="71" s="1"/>
  <c r="E22" i="71"/>
  <c r="D22" i="71"/>
  <c r="C22" i="71"/>
  <c r="T21" i="71"/>
  <c r="S21" i="71"/>
  <c r="N21" i="71"/>
  <c r="M21" i="71"/>
  <c r="AJ21" i="71" s="1"/>
  <c r="L21" i="71"/>
  <c r="K21" i="71"/>
  <c r="I21" i="71"/>
  <c r="AG21" i="71" s="1"/>
  <c r="H21" i="71"/>
  <c r="F21" i="71"/>
  <c r="G21" i="71" s="1"/>
  <c r="E21" i="71"/>
  <c r="D21" i="71"/>
  <c r="C21" i="71"/>
  <c r="T20" i="71"/>
  <c r="S20" i="71"/>
  <c r="N20" i="71"/>
  <c r="M20" i="71"/>
  <c r="AJ20" i="71" s="1"/>
  <c r="L20" i="71"/>
  <c r="K20" i="71"/>
  <c r="I20" i="71"/>
  <c r="AG20" i="71" s="1"/>
  <c r="H20" i="71"/>
  <c r="F20" i="71"/>
  <c r="G20" i="71" s="1"/>
  <c r="E20" i="71"/>
  <c r="D20" i="71"/>
  <c r="C20" i="71"/>
  <c r="T19" i="71"/>
  <c r="S19" i="71"/>
  <c r="N19" i="71"/>
  <c r="M19" i="71"/>
  <c r="AJ19" i="71" s="1"/>
  <c r="L19" i="71"/>
  <c r="K19" i="71"/>
  <c r="I19" i="71"/>
  <c r="AG19" i="71" s="1"/>
  <c r="H19" i="71"/>
  <c r="F19" i="71"/>
  <c r="G19" i="71" s="1"/>
  <c r="E19" i="71"/>
  <c r="D19" i="71"/>
  <c r="C19" i="71"/>
  <c r="AP446" i="72"/>
  <c r="X446" i="72" s="1"/>
  <c r="AO446" i="72" s="1"/>
  <c r="Z446" i="72"/>
  <c r="AP445" i="72"/>
  <c r="X445" i="72" s="1"/>
  <c r="AO445" i="72" s="1"/>
  <c r="Z445" i="72"/>
  <c r="AP444" i="72"/>
  <c r="X444" i="72" s="1"/>
  <c r="AO444" i="72" s="1"/>
  <c r="Z444" i="72"/>
  <c r="AP443" i="72"/>
  <c r="X443" i="72" s="1"/>
  <c r="Z443" i="72"/>
  <c r="AP442" i="72"/>
  <c r="X442" i="72" s="1"/>
  <c r="Z442" i="72"/>
  <c r="AP441" i="72"/>
  <c r="X441" i="72" s="1"/>
  <c r="Z441" i="72"/>
  <c r="AA441" i="72" s="1"/>
  <c r="AP440" i="72"/>
  <c r="X440" i="72" s="1"/>
  <c r="AO440" i="72" s="1"/>
  <c r="Z440" i="72"/>
  <c r="AP439" i="72"/>
  <c r="X439" i="72" s="1"/>
  <c r="Z439" i="72"/>
  <c r="AA439" i="72" s="1"/>
  <c r="AP438" i="72"/>
  <c r="X438" i="72" s="1"/>
  <c r="AO438" i="72" s="1"/>
  <c r="Z438" i="72"/>
  <c r="AP437" i="72"/>
  <c r="X437" i="72" s="1"/>
  <c r="Z437" i="72"/>
  <c r="AP436" i="72"/>
  <c r="X436" i="72" s="1"/>
  <c r="AO436" i="72" s="1"/>
  <c r="Z436" i="72"/>
  <c r="AP435" i="72"/>
  <c r="X435" i="72" s="1"/>
  <c r="Z435" i="72"/>
  <c r="AP434" i="72"/>
  <c r="X434" i="72" s="1"/>
  <c r="Z434" i="72"/>
  <c r="AP433" i="72"/>
  <c r="X433" i="72" s="1"/>
  <c r="Z433" i="72"/>
  <c r="AA433" i="72" s="1"/>
  <c r="AP432" i="72"/>
  <c r="X432" i="72" s="1"/>
  <c r="AO432" i="72" s="1"/>
  <c r="Z432" i="72"/>
  <c r="AP431" i="72"/>
  <c r="X431" i="72" s="1"/>
  <c r="Z431" i="72"/>
  <c r="AP430" i="72"/>
  <c r="X430" i="72" s="1"/>
  <c r="AO430" i="72" s="1"/>
  <c r="Z430" i="72"/>
  <c r="AP429" i="72"/>
  <c r="X429" i="72" s="1"/>
  <c r="AB429" i="72"/>
  <c r="AC429" i="72" s="1"/>
  <c r="Z429" i="72"/>
  <c r="AA429" i="72" s="1"/>
  <c r="AP428" i="72"/>
  <c r="X428" i="72" s="1"/>
  <c r="AO428" i="72" s="1"/>
  <c r="Z428" i="72"/>
  <c r="AP427" i="72"/>
  <c r="X427" i="72" s="1"/>
  <c r="Z427" i="72"/>
  <c r="AP426" i="72"/>
  <c r="X426" i="72" s="1"/>
  <c r="Z426" i="72"/>
  <c r="AP425" i="72"/>
  <c r="X425" i="72" s="1"/>
  <c r="Z425" i="72"/>
  <c r="AP424" i="72"/>
  <c r="X424" i="72" s="1"/>
  <c r="AO424" i="72" s="1"/>
  <c r="Z424" i="72"/>
  <c r="AP423" i="72"/>
  <c r="X423" i="72" s="1"/>
  <c r="AB423" i="72"/>
  <c r="AC423" i="72" s="1"/>
  <c r="Z423" i="72"/>
  <c r="AA423" i="72" s="1"/>
  <c r="AP422" i="72"/>
  <c r="X422" i="72" s="1"/>
  <c r="AO422" i="72" s="1"/>
  <c r="Z422" i="72"/>
  <c r="AP421" i="72"/>
  <c r="X421" i="72" s="1"/>
  <c r="Z421" i="72"/>
  <c r="AA421" i="72" s="1"/>
  <c r="AP420" i="72"/>
  <c r="X420" i="72" s="1"/>
  <c r="AO420" i="72" s="1"/>
  <c r="Z420" i="72"/>
  <c r="AP419" i="72"/>
  <c r="X419" i="72" s="1"/>
  <c r="Z419" i="72"/>
  <c r="AA419" i="72" s="1"/>
  <c r="AP418" i="72"/>
  <c r="X418" i="72" s="1"/>
  <c r="Z418" i="72"/>
  <c r="AP417" i="72"/>
  <c r="X417" i="72" s="1"/>
  <c r="Z417" i="72"/>
  <c r="AA417" i="72" s="1"/>
  <c r="AP416" i="72"/>
  <c r="X416" i="72" s="1"/>
  <c r="AO416" i="72" s="1"/>
  <c r="Z416" i="72"/>
  <c r="AP415" i="72"/>
  <c r="X415" i="72" s="1"/>
  <c r="Z415" i="72"/>
  <c r="AA415" i="72" s="1"/>
  <c r="AP414" i="72"/>
  <c r="X414" i="72" s="1"/>
  <c r="AO414" i="72" s="1"/>
  <c r="Z414" i="72"/>
  <c r="AP413" i="72"/>
  <c r="X413" i="72" s="1"/>
  <c r="Z413" i="72"/>
  <c r="AA413" i="72" s="1"/>
  <c r="AP412" i="72"/>
  <c r="X412" i="72" s="1"/>
  <c r="AO412" i="72" s="1"/>
  <c r="Z412" i="72"/>
  <c r="AP411" i="72"/>
  <c r="X411" i="72" s="1"/>
  <c r="Z411" i="72"/>
  <c r="AP410" i="72"/>
  <c r="X410" i="72" s="1"/>
  <c r="Z410" i="72"/>
  <c r="AP409" i="72"/>
  <c r="X409" i="72" s="1"/>
  <c r="Z409" i="72"/>
  <c r="AP408" i="72"/>
  <c r="X408" i="72" s="1"/>
  <c r="AO408" i="72" s="1"/>
  <c r="Z408" i="72"/>
  <c r="AP407" i="72"/>
  <c r="X407" i="72" s="1"/>
  <c r="Z407" i="72"/>
  <c r="AA407" i="72" s="1"/>
  <c r="AP406" i="72"/>
  <c r="X406" i="72" s="1"/>
  <c r="AO406" i="72" s="1"/>
  <c r="Z406" i="72"/>
  <c r="AP405" i="72"/>
  <c r="X405" i="72" s="1"/>
  <c r="Z405" i="72"/>
  <c r="AP404" i="72"/>
  <c r="X404" i="72" s="1"/>
  <c r="AO404" i="72" s="1"/>
  <c r="Z404" i="72"/>
  <c r="AA404" i="72" s="1"/>
  <c r="AP403" i="72"/>
  <c r="X403" i="72" s="1"/>
  <c r="AO403" i="72" s="1"/>
  <c r="Z403" i="72"/>
  <c r="AP402" i="72"/>
  <c r="X402" i="72" s="1"/>
  <c r="AO402" i="72" s="1"/>
  <c r="Z402" i="72"/>
  <c r="AA402" i="72" s="1"/>
  <c r="AP401" i="72"/>
  <c r="X401" i="72" s="1"/>
  <c r="AO401" i="72" s="1"/>
  <c r="Z401" i="72"/>
  <c r="AP400" i="72"/>
  <c r="X400" i="72" s="1"/>
  <c r="AO400" i="72" s="1"/>
  <c r="Z400" i="72"/>
  <c r="AP399" i="72"/>
  <c r="X399" i="72" s="1"/>
  <c r="AO399" i="72" s="1"/>
  <c r="Z399" i="72"/>
  <c r="AP398" i="72"/>
  <c r="X398" i="72" s="1"/>
  <c r="AO398" i="72" s="1"/>
  <c r="Z398" i="72"/>
  <c r="AA398" i="72" s="1"/>
  <c r="AP397" i="72"/>
  <c r="X397" i="72" s="1"/>
  <c r="AO397" i="72" s="1"/>
  <c r="Z397" i="72"/>
  <c r="AP396" i="72"/>
  <c r="X396" i="72" s="1"/>
  <c r="AO396" i="72" s="1"/>
  <c r="Z396" i="72"/>
  <c r="AP395" i="72"/>
  <c r="X395" i="72" s="1"/>
  <c r="AO395" i="72" s="1"/>
  <c r="Z395" i="72"/>
  <c r="AP394" i="72"/>
  <c r="X394" i="72" s="1"/>
  <c r="AO394" i="72" s="1"/>
  <c r="Z394" i="72"/>
  <c r="AA394" i="72" s="1"/>
  <c r="AP393" i="72"/>
  <c r="X393" i="72" s="1"/>
  <c r="AO393" i="72" s="1"/>
  <c r="Z393" i="72"/>
  <c r="AP392" i="72"/>
  <c r="X392" i="72" s="1"/>
  <c r="AO392" i="72" s="1"/>
  <c r="Z392" i="72"/>
  <c r="AP391" i="72"/>
  <c r="X391" i="72" s="1"/>
  <c r="AO391" i="72" s="1"/>
  <c r="Z391" i="72"/>
  <c r="AP390" i="72"/>
  <c r="X390" i="72" s="1"/>
  <c r="AO390" i="72" s="1"/>
  <c r="Z390" i="72"/>
  <c r="AA390" i="72" s="1"/>
  <c r="AP389" i="72"/>
  <c r="X389" i="72" s="1"/>
  <c r="AO389" i="72" s="1"/>
  <c r="Z389" i="72"/>
  <c r="AP388" i="72"/>
  <c r="X388" i="72" s="1"/>
  <c r="AO388" i="72" s="1"/>
  <c r="Z388" i="72"/>
  <c r="AP387" i="72"/>
  <c r="X387" i="72" s="1"/>
  <c r="AO387" i="72" s="1"/>
  <c r="Z387" i="72"/>
  <c r="AP386" i="72"/>
  <c r="Z386" i="72"/>
  <c r="AA386" i="72" s="1"/>
  <c r="X386" i="72"/>
  <c r="AO386" i="72" s="1"/>
  <c r="AP385" i="72"/>
  <c r="X385" i="72" s="1"/>
  <c r="AO385" i="72" s="1"/>
  <c r="Z385" i="72"/>
  <c r="AP384" i="72"/>
  <c r="X384" i="72" s="1"/>
  <c r="AO384" i="72" s="1"/>
  <c r="Z384" i="72"/>
  <c r="AP383" i="72"/>
  <c r="X383" i="72" s="1"/>
  <c r="AO383" i="72" s="1"/>
  <c r="Z383" i="72"/>
  <c r="AP382" i="72"/>
  <c r="X382" i="72" s="1"/>
  <c r="AO382" i="72" s="1"/>
  <c r="Z382" i="72"/>
  <c r="AA382" i="72" s="1"/>
  <c r="AP381" i="72"/>
  <c r="Z381" i="72"/>
  <c r="X381" i="72"/>
  <c r="AO381" i="72" s="1"/>
  <c r="AP380" i="72"/>
  <c r="X380" i="72" s="1"/>
  <c r="AO380" i="72" s="1"/>
  <c r="Z380" i="72"/>
  <c r="AP379" i="72"/>
  <c r="X379" i="72" s="1"/>
  <c r="AO379" i="72" s="1"/>
  <c r="Z379" i="72"/>
  <c r="AP378" i="72"/>
  <c r="X378" i="72" s="1"/>
  <c r="AO378" i="72" s="1"/>
  <c r="Z378" i="72"/>
  <c r="AA378" i="72" s="1"/>
  <c r="AP377" i="72"/>
  <c r="X377" i="72" s="1"/>
  <c r="AO377" i="72"/>
  <c r="Z377" i="72"/>
  <c r="AP376" i="72"/>
  <c r="X376" i="72" s="1"/>
  <c r="AO376" i="72" s="1"/>
  <c r="Z376" i="72"/>
  <c r="AP375" i="72"/>
  <c r="X375" i="72" s="1"/>
  <c r="AO375" i="72" s="1"/>
  <c r="Z375" i="72"/>
  <c r="AP374" i="72"/>
  <c r="X374" i="72" s="1"/>
  <c r="AO374" i="72" s="1"/>
  <c r="Z374" i="72"/>
  <c r="AA374" i="72" s="1"/>
  <c r="AP373" i="72"/>
  <c r="X373" i="72" s="1"/>
  <c r="AO373" i="72" s="1"/>
  <c r="Z373" i="72"/>
  <c r="AP372" i="72"/>
  <c r="X372" i="72" s="1"/>
  <c r="AO372" i="72" s="1"/>
  <c r="Z372" i="72"/>
  <c r="AP371" i="72"/>
  <c r="X371" i="72" s="1"/>
  <c r="AO371" i="72" s="1"/>
  <c r="Z371" i="72"/>
  <c r="AP370" i="72"/>
  <c r="X370" i="72" s="1"/>
  <c r="AO370" i="72" s="1"/>
  <c r="Z370" i="72"/>
  <c r="AA370" i="72" s="1"/>
  <c r="AP369" i="72"/>
  <c r="Z369" i="72"/>
  <c r="X369" i="72"/>
  <c r="AO369" i="72" s="1"/>
  <c r="AP368" i="72"/>
  <c r="X368" i="72" s="1"/>
  <c r="AO368" i="72" s="1"/>
  <c r="Z368" i="72"/>
  <c r="AP367" i="72"/>
  <c r="X367" i="72" s="1"/>
  <c r="AO367" i="72" s="1"/>
  <c r="Z367" i="72"/>
  <c r="AP366" i="72"/>
  <c r="X366" i="72" s="1"/>
  <c r="AO366" i="72" s="1"/>
  <c r="Z366" i="72"/>
  <c r="AA366" i="72" s="1"/>
  <c r="AP365" i="72"/>
  <c r="X365" i="72" s="1"/>
  <c r="AO365" i="72" s="1"/>
  <c r="Z365" i="72"/>
  <c r="AP364" i="72"/>
  <c r="Z364" i="72"/>
  <c r="X364" i="72"/>
  <c r="AO364" i="72" s="1"/>
  <c r="AP363" i="72"/>
  <c r="X363" i="72" s="1"/>
  <c r="AO363" i="72" s="1"/>
  <c r="Z363" i="72"/>
  <c r="AP362" i="72"/>
  <c r="Z362" i="72"/>
  <c r="AA362" i="72" s="1"/>
  <c r="X362" i="72"/>
  <c r="AO362" i="72" s="1"/>
  <c r="AP361" i="72"/>
  <c r="X361" i="72" s="1"/>
  <c r="AO361" i="72" s="1"/>
  <c r="Z361" i="72"/>
  <c r="AP360" i="72"/>
  <c r="X360" i="72" s="1"/>
  <c r="AO360" i="72" s="1"/>
  <c r="Z360" i="72"/>
  <c r="AP359" i="72"/>
  <c r="Z359" i="72"/>
  <c r="X359" i="72"/>
  <c r="AO359" i="72" s="1"/>
  <c r="AP358" i="72"/>
  <c r="X358" i="72" s="1"/>
  <c r="AO358" i="72" s="1"/>
  <c r="Z358" i="72"/>
  <c r="AA358" i="72" s="1"/>
  <c r="AP357" i="72"/>
  <c r="X357" i="72" s="1"/>
  <c r="AO357" i="72" s="1"/>
  <c r="Z357" i="72"/>
  <c r="AP356" i="72"/>
  <c r="X356" i="72" s="1"/>
  <c r="AO356" i="72" s="1"/>
  <c r="Z356" i="72"/>
  <c r="AP355" i="72"/>
  <c r="X355" i="72" s="1"/>
  <c r="AO355" i="72" s="1"/>
  <c r="Z355" i="72"/>
  <c r="AP354" i="72"/>
  <c r="X354" i="72" s="1"/>
  <c r="AO354" i="72" s="1"/>
  <c r="Z354" i="72"/>
  <c r="AA354" i="72" s="1"/>
  <c r="AP353" i="72"/>
  <c r="X353" i="72" s="1"/>
  <c r="AO353" i="72" s="1"/>
  <c r="Z353" i="72"/>
  <c r="AP352" i="72"/>
  <c r="X352" i="72" s="1"/>
  <c r="AO352" i="72" s="1"/>
  <c r="Z352" i="72"/>
  <c r="AP351" i="72"/>
  <c r="X351" i="72" s="1"/>
  <c r="AO351" i="72" s="1"/>
  <c r="Z351" i="72"/>
  <c r="AP350" i="72"/>
  <c r="X350" i="72" s="1"/>
  <c r="AO350" i="72" s="1"/>
  <c r="Z350" i="72"/>
  <c r="AA350" i="72" s="1"/>
  <c r="AP349" i="72"/>
  <c r="X349" i="72" s="1"/>
  <c r="AO349" i="72" s="1"/>
  <c r="Z349" i="72"/>
  <c r="AP348" i="72"/>
  <c r="X348" i="72" s="1"/>
  <c r="AO348" i="72" s="1"/>
  <c r="Z348" i="72"/>
  <c r="AP347" i="72"/>
  <c r="X347" i="72" s="1"/>
  <c r="AO347" i="72" s="1"/>
  <c r="Z347" i="72"/>
  <c r="AP346" i="72"/>
  <c r="X346" i="72" s="1"/>
  <c r="AO346" i="72" s="1"/>
  <c r="Z346" i="72"/>
  <c r="AA346" i="72" s="1"/>
  <c r="AP345" i="72"/>
  <c r="X345" i="72" s="1"/>
  <c r="AO345" i="72" s="1"/>
  <c r="Z345" i="72"/>
  <c r="AP344" i="72"/>
  <c r="X344" i="72" s="1"/>
  <c r="AO344" i="72" s="1"/>
  <c r="Z344" i="72"/>
  <c r="AP343" i="72"/>
  <c r="X343" i="72" s="1"/>
  <c r="AO343" i="72"/>
  <c r="Z343" i="72"/>
  <c r="AP342" i="72"/>
  <c r="X342" i="72" s="1"/>
  <c r="AO342" i="72" s="1"/>
  <c r="Z342" i="72"/>
  <c r="AA342" i="72" s="1"/>
  <c r="AP341" i="72"/>
  <c r="X341" i="72" s="1"/>
  <c r="AO341" i="72" s="1"/>
  <c r="Z341" i="72"/>
  <c r="AP340" i="72"/>
  <c r="X340" i="72" s="1"/>
  <c r="AO340" i="72" s="1"/>
  <c r="Z340" i="72"/>
  <c r="AA340" i="72" s="1"/>
  <c r="AP339" i="72"/>
  <c r="X339" i="72" s="1"/>
  <c r="AO339" i="72" s="1"/>
  <c r="Z339" i="72"/>
  <c r="AP338" i="72"/>
  <c r="X338" i="72" s="1"/>
  <c r="AO338" i="72" s="1"/>
  <c r="Z338" i="72"/>
  <c r="AP337" i="72"/>
  <c r="X337" i="72" s="1"/>
  <c r="Z337" i="72"/>
  <c r="AP336" i="72"/>
  <c r="X336" i="72" s="1"/>
  <c r="AO336" i="72" s="1"/>
  <c r="Z336" i="72"/>
  <c r="AA336" i="72" s="1"/>
  <c r="AP335" i="72"/>
  <c r="X335" i="72" s="1"/>
  <c r="AO335" i="72" s="1"/>
  <c r="Z335" i="72"/>
  <c r="AA335" i="72" s="1"/>
  <c r="AP334" i="72"/>
  <c r="X334" i="72" s="1"/>
  <c r="AO334" i="72" s="1"/>
  <c r="Z334" i="72"/>
  <c r="AP333" i="72"/>
  <c r="X333" i="72" s="1"/>
  <c r="AO333" i="72" s="1"/>
  <c r="Z333" i="72"/>
  <c r="AP332" i="72"/>
  <c r="Z332" i="72"/>
  <c r="AA332" i="72" s="1"/>
  <c r="X332" i="72"/>
  <c r="AO332" i="72" s="1"/>
  <c r="AP331" i="72"/>
  <c r="X331" i="72" s="1"/>
  <c r="AO331" i="72" s="1"/>
  <c r="Z331" i="72"/>
  <c r="AP330" i="72"/>
  <c r="X330" i="72" s="1"/>
  <c r="AO330" i="72" s="1"/>
  <c r="Z330" i="72"/>
  <c r="AP329" i="72"/>
  <c r="X329" i="72" s="1"/>
  <c r="Z329" i="72"/>
  <c r="AP328" i="72"/>
  <c r="X328" i="72" s="1"/>
  <c r="AO328" i="72" s="1"/>
  <c r="Z328" i="72"/>
  <c r="AA328" i="72" s="1"/>
  <c r="AP327" i="72"/>
  <c r="Z327" i="72"/>
  <c r="X327" i="72"/>
  <c r="AO327" i="72" s="1"/>
  <c r="AP326" i="72"/>
  <c r="X326" i="72" s="1"/>
  <c r="AO326" i="72" s="1"/>
  <c r="Z326" i="72"/>
  <c r="AP325" i="72"/>
  <c r="Z325" i="72"/>
  <c r="X325" i="72"/>
  <c r="AO325" i="72" s="1"/>
  <c r="AP324" i="72"/>
  <c r="X324" i="72" s="1"/>
  <c r="AO324" i="72" s="1"/>
  <c r="Z324" i="72"/>
  <c r="AA324" i="72" s="1"/>
  <c r="AP323" i="72"/>
  <c r="X323" i="72" s="1"/>
  <c r="AO323" i="72" s="1"/>
  <c r="Z323" i="72"/>
  <c r="AP322" i="72"/>
  <c r="X322" i="72" s="1"/>
  <c r="AO322" i="72" s="1"/>
  <c r="Z322" i="72"/>
  <c r="AP321" i="72"/>
  <c r="X321" i="72" s="1"/>
  <c r="Z321" i="72"/>
  <c r="AP320" i="72"/>
  <c r="X320" i="72" s="1"/>
  <c r="AO320" i="72" s="1"/>
  <c r="Z320" i="72"/>
  <c r="AA320" i="72" s="1"/>
  <c r="AP319" i="72"/>
  <c r="X319" i="72" s="1"/>
  <c r="AO319" i="72" s="1"/>
  <c r="Z319" i="72"/>
  <c r="AP318" i="72"/>
  <c r="X318" i="72" s="1"/>
  <c r="AO318" i="72" s="1"/>
  <c r="Z318" i="72"/>
  <c r="AP317" i="72"/>
  <c r="X317" i="72" s="1"/>
  <c r="AO317" i="72" s="1"/>
  <c r="Z317" i="72"/>
  <c r="AP316" i="72"/>
  <c r="Z316" i="72"/>
  <c r="AA316" i="72" s="1"/>
  <c r="X316" i="72"/>
  <c r="AO316" i="72" s="1"/>
  <c r="AP315" i="72"/>
  <c r="X315" i="72" s="1"/>
  <c r="AO315" i="72" s="1"/>
  <c r="Z315" i="72"/>
  <c r="AP314" i="72"/>
  <c r="X314" i="72" s="1"/>
  <c r="AO314" i="72" s="1"/>
  <c r="Z314" i="72"/>
  <c r="AP313" i="72"/>
  <c r="Z313" i="72"/>
  <c r="X313" i="72"/>
  <c r="AP312" i="72"/>
  <c r="X312" i="72" s="1"/>
  <c r="AO312" i="72" s="1"/>
  <c r="Z312" i="72"/>
  <c r="AA312" i="72" s="1"/>
  <c r="AP311" i="72"/>
  <c r="Z311" i="72"/>
  <c r="X311" i="72"/>
  <c r="AO311" i="72" s="1"/>
  <c r="AP310" i="72"/>
  <c r="X310" i="72" s="1"/>
  <c r="AO310" i="72" s="1"/>
  <c r="Z310" i="72"/>
  <c r="AP309" i="72"/>
  <c r="X309" i="72" s="1"/>
  <c r="AO309" i="72" s="1"/>
  <c r="Z309" i="72"/>
  <c r="AP308" i="72"/>
  <c r="X308" i="72" s="1"/>
  <c r="AO308" i="72" s="1"/>
  <c r="Z308" i="72"/>
  <c r="AA308" i="72" s="1"/>
  <c r="AP307" i="72"/>
  <c r="X307" i="72" s="1"/>
  <c r="AO307" i="72" s="1"/>
  <c r="Z307" i="72"/>
  <c r="AP306" i="72"/>
  <c r="X306" i="72" s="1"/>
  <c r="AO306" i="72" s="1"/>
  <c r="Z306" i="72"/>
  <c r="AP305" i="72"/>
  <c r="X305" i="72" s="1"/>
  <c r="Z305" i="72"/>
  <c r="AP304" i="72"/>
  <c r="X304" i="72" s="1"/>
  <c r="AO304" i="72" s="1"/>
  <c r="Z304" i="72"/>
  <c r="AA304" i="72" s="1"/>
  <c r="AP303" i="72"/>
  <c r="X303" i="72" s="1"/>
  <c r="AO303" i="72" s="1"/>
  <c r="Z303" i="72"/>
  <c r="AP302" i="72"/>
  <c r="X302" i="72" s="1"/>
  <c r="AO302" i="72" s="1"/>
  <c r="Z302" i="72"/>
  <c r="AA302" i="72" s="1"/>
  <c r="AP301" i="72"/>
  <c r="X301" i="72" s="1"/>
  <c r="AO301" i="72" s="1"/>
  <c r="Z301" i="72"/>
  <c r="AP300" i="72"/>
  <c r="X300" i="72" s="1"/>
  <c r="AO300" i="72" s="1"/>
  <c r="Z300" i="72"/>
  <c r="AP299" i="72"/>
  <c r="X299" i="72" s="1"/>
  <c r="AO299" i="72" s="1"/>
  <c r="Z299" i="72"/>
  <c r="AA299" i="72" s="1"/>
  <c r="AP298" i="72"/>
  <c r="X298" i="72" s="1"/>
  <c r="AO298" i="72" s="1"/>
  <c r="Z298" i="72"/>
  <c r="AA298" i="72" s="1"/>
  <c r="AP297" i="72"/>
  <c r="X297" i="72" s="1"/>
  <c r="AO297" i="72" s="1"/>
  <c r="Z297" i="72"/>
  <c r="AP296" i="72"/>
  <c r="Z296" i="72"/>
  <c r="X296" i="72"/>
  <c r="AO296" i="72" s="1"/>
  <c r="AP295" i="72"/>
  <c r="X295" i="72" s="1"/>
  <c r="AO295" i="72" s="1"/>
  <c r="Z295" i="72"/>
  <c r="AA295" i="72" s="1"/>
  <c r="AP294" i="72"/>
  <c r="X294" i="72" s="1"/>
  <c r="AO294" i="72" s="1"/>
  <c r="Z294" i="72"/>
  <c r="AA294" i="72" s="1"/>
  <c r="AP293" i="72"/>
  <c r="X293" i="72" s="1"/>
  <c r="AO293" i="72" s="1"/>
  <c r="Z293" i="72"/>
  <c r="AP292" i="72"/>
  <c r="X292" i="72" s="1"/>
  <c r="AO292" i="72" s="1"/>
  <c r="Z292" i="72"/>
  <c r="AP291" i="72"/>
  <c r="X291" i="72" s="1"/>
  <c r="AO291" i="72" s="1"/>
  <c r="Z291" i="72"/>
  <c r="AA291" i="72" s="1"/>
  <c r="AP290" i="72"/>
  <c r="X290" i="72" s="1"/>
  <c r="AO290" i="72" s="1"/>
  <c r="Z290" i="72"/>
  <c r="AA290" i="72" s="1"/>
  <c r="AP289" i="72"/>
  <c r="X289" i="72" s="1"/>
  <c r="AO289" i="72" s="1"/>
  <c r="Z289" i="72"/>
  <c r="AP288" i="72"/>
  <c r="X288" i="72" s="1"/>
  <c r="AO288" i="72" s="1"/>
  <c r="Z288" i="72"/>
  <c r="AP287" i="72"/>
  <c r="X287" i="72" s="1"/>
  <c r="AO287" i="72" s="1"/>
  <c r="Z287" i="72"/>
  <c r="AA287" i="72" s="1"/>
  <c r="AP286" i="72"/>
  <c r="X286" i="72" s="1"/>
  <c r="AO286" i="72" s="1"/>
  <c r="Z286" i="72"/>
  <c r="AA286" i="72" s="1"/>
  <c r="AP285" i="72"/>
  <c r="X285" i="72" s="1"/>
  <c r="AO285" i="72" s="1"/>
  <c r="Z285" i="72"/>
  <c r="AP284" i="72"/>
  <c r="X284" i="72" s="1"/>
  <c r="AO284" i="72" s="1"/>
  <c r="Z284" i="72"/>
  <c r="AP283" i="72"/>
  <c r="X283" i="72" s="1"/>
  <c r="AO283" i="72" s="1"/>
  <c r="Z283" i="72"/>
  <c r="AA283" i="72" s="1"/>
  <c r="AP282" i="72"/>
  <c r="X282" i="72" s="1"/>
  <c r="Z282" i="72"/>
  <c r="AA282" i="72" s="1"/>
  <c r="AP281" i="72"/>
  <c r="X281" i="72" s="1"/>
  <c r="Z281" i="72"/>
  <c r="AP280" i="72"/>
  <c r="X280" i="72" s="1"/>
  <c r="Z280" i="72"/>
  <c r="AP279" i="72"/>
  <c r="X279" i="72" s="1"/>
  <c r="Z279" i="72"/>
  <c r="AA279" i="72" s="1"/>
  <c r="AP278" i="72"/>
  <c r="X278" i="72" s="1"/>
  <c r="Z278" i="72"/>
  <c r="AA278" i="72" s="1"/>
  <c r="AP277" i="72"/>
  <c r="X277" i="72" s="1"/>
  <c r="Z277" i="72"/>
  <c r="AP276" i="72"/>
  <c r="X276" i="72" s="1"/>
  <c r="Z276" i="72"/>
  <c r="AP275" i="72"/>
  <c r="X275" i="72" s="1"/>
  <c r="Z275" i="72"/>
  <c r="AA275" i="72" s="1"/>
  <c r="AP274" i="72"/>
  <c r="X274" i="72" s="1"/>
  <c r="Z274" i="72"/>
  <c r="AP273" i="72"/>
  <c r="X273" i="72" s="1"/>
  <c r="Z273" i="72"/>
  <c r="AP272" i="72"/>
  <c r="X272" i="72" s="1"/>
  <c r="Z272" i="72"/>
  <c r="AP271" i="72"/>
  <c r="X271" i="72" s="1"/>
  <c r="Z271" i="72"/>
  <c r="AA271" i="72" s="1"/>
  <c r="AP270" i="72"/>
  <c r="X270" i="72" s="1"/>
  <c r="Z270" i="72"/>
  <c r="AA270" i="72" s="1"/>
  <c r="AP269" i="72"/>
  <c r="X269" i="72" s="1"/>
  <c r="Z269" i="72"/>
  <c r="AP268" i="72"/>
  <c r="X268" i="72" s="1"/>
  <c r="Z268" i="72"/>
  <c r="AP267" i="72"/>
  <c r="X267" i="72" s="1"/>
  <c r="Z267" i="72"/>
  <c r="AA267" i="72" s="1"/>
  <c r="AP266" i="72"/>
  <c r="X266" i="72" s="1"/>
  <c r="Z266" i="72"/>
  <c r="AA266" i="72" s="1"/>
  <c r="AP265" i="72"/>
  <c r="X265" i="72" s="1"/>
  <c r="Z265" i="72"/>
  <c r="AP264" i="72"/>
  <c r="X264" i="72" s="1"/>
  <c r="Z264" i="72"/>
  <c r="AP263" i="72"/>
  <c r="X263" i="72" s="1"/>
  <c r="Z263" i="72"/>
  <c r="AA263" i="72" s="1"/>
  <c r="AP262" i="72"/>
  <c r="X262" i="72" s="1"/>
  <c r="Z262" i="72"/>
  <c r="AA262" i="72" s="1"/>
  <c r="AP261" i="72"/>
  <c r="X261" i="72" s="1"/>
  <c r="Z261" i="72"/>
  <c r="AP260" i="72"/>
  <c r="Z260" i="72"/>
  <c r="X260" i="72"/>
  <c r="AP259" i="72"/>
  <c r="X259" i="72" s="1"/>
  <c r="Z259" i="72"/>
  <c r="AA259" i="72" s="1"/>
  <c r="AP258" i="72"/>
  <c r="X258" i="72" s="1"/>
  <c r="Z258" i="72"/>
  <c r="AA258" i="72" s="1"/>
  <c r="AP257" i="72"/>
  <c r="X257" i="72" s="1"/>
  <c r="Z257" i="72"/>
  <c r="AP256" i="72"/>
  <c r="X256" i="72" s="1"/>
  <c r="Z256" i="72"/>
  <c r="AP255" i="72"/>
  <c r="X255" i="72" s="1"/>
  <c r="Z255" i="72"/>
  <c r="AA255" i="72" s="1"/>
  <c r="AP254" i="72"/>
  <c r="X254" i="72" s="1"/>
  <c r="Z254" i="72"/>
  <c r="AA254" i="72" s="1"/>
  <c r="AP253" i="72"/>
  <c r="X253" i="72" s="1"/>
  <c r="Z253" i="72"/>
  <c r="AP252" i="72"/>
  <c r="X252" i="72" s="1"/>
  <c r="Z252" i="72"/>
  <c r="AP251" i="72"/>
  <c r="X251" i="72" s="1"/>
  <c r="Z251" i="72"/>
  <c r="AA251" i="72" s="1"/>
  <c r="AP250" i="72"/>
  <c r="X250" i="72" s="1"/>
  <c r="Z250" i="72"/>
  <c r="AP249" i="72"/>
  <c r="X249" i="72" s="1"/>
  <c r="Z249" i="72"/>
  <c r="AP248" i="72"/>
  <c r="X248" i="72" s="1"/>
  <c r="Z248" i="72"/>
  <c r="AP247" i="72"/>
  <c r="X247" i="72" s="1"/>
  <c r="Z247" i="72"/>
  <c r="AA247" i="72" s="1"/>
  <c r="AP246" i="72"/>
  <c r="X246" i="72" s="1"/>
  <c r="Z246" i="72"/>
  <c r="AA246" i="72" s="1"/>
  <c r="AP245" i="72"/>
  <c r="X245" i="72" s="1"/>
  <c r="Z245" i="72"/>
  <c r="AP244" i="72"/>
  <c r="X244" i="72" s="1"/>
  <c r="Z244" i="72"/>
  <c r="AP243" i="72"/>
  <c r="X243" i="72" s="1"/>
  <c r="Z243" i="72"/>
  <c r="AA243" i="72" s="1"/>
  <c r="AP242" i="72"/>
  <c r="X242" i="72" s="1"/>
  <c r="AO242" i="72"/>
  <c r="Z242" i="72"/>
  <c r="AP241" i="72"/>
  <c r="X241" i="72" s="1"/>
  <c r="Z241" i="72"/>
  <c r="AP240" i="72"/>
  <c r="X240" i="72" s="1"/>
  <c r="Z240" i="72"/>
  <c r="AP239" i="72"/>
  <c r="X239" i="72" s="1"/>
  <c r="Z239" i="72"/>
  <c r="AA239" i="72" s="1"/>
  <c r="AP238" i="72"/>
  <c r="X238" i="72" s="1"/>
  <c r="AA238" i="72"/>
  <c r="Z238" i="72"/>
  <c r="AP237" i="72"/>
  <c r="X237" i="72" s="1"/>
  <c r="Z237" i="72"/>
  <c r="AP236" i="72"/>
  <c r="X236" i="72" s="1"/>
  <c r="Z236" i="72"/>
  <c r="AP235" i="72"/>
  <c r="Z235" i="72"/>
  <c r="AA235" i="72" s="1"/>
  <c r="X235" i="72"/>
  <c r="AP234" i="72"/>
  <c r="X234" i="72" s="1"/>
  <c r="Z234" i="72"/>
  <c r="AP233" i="72"/>
  <c r="X233" i="72" s="1"/>
  <c r="Z233" i="72"/>
  <c r="AP232" i="72"/>
  <c r="X232" i="72" s="1"/>
  <c r="Z232" i="72"/>
  <c r="AP231" i="72"/>
  <c r="X231" i="72" s="1"/>
  <c r="Z231" i="72"/>
  <c r="AP230" i="72"/>
  <c r="X230" i="72" s="1"/>
  <c r="Z230" i="72"/>
  <c r="AP229" i="72"/>
  <c r="X229" i="72" s="1"/>
  <c r="Z229" i="72"/>
  <c r="AP228" i="72"/>
  <c r="X228" i="72" s="1"/>
  <c r="Z228" i="72"/>
  <c r="AP227" i="72"/>
  <c r="X227" i="72" s="1"/>
  <c r="Z227" i="72"/>
  <c r="AP226" i="72"/>
  <c r="X226" i="72" s="1"/>
  <c r="Z226" i="72"/>
  <c r="AP225" i="72"/>
  <c r="X225" i="72" s="1"/>
  <c r="Z225" i="72"/>
  <c r="AP224" i="72"/>
  <c r="X224" i="72" s="1"/>
  <c r="Z224" i="72"/>
  <c r="AP223" i="72"/>
  <c r="X223" i="72" s="1"/>
  <c r="Z223" i="72"/>
  <c r="AP222" i="72"/>
  <c r="X222" i="72" s="1"/>
  <c r="Z222" i="72"/>
  <c r="AP221" i="72"/>
  <c r="X221" i="72" s="1"/>
  <c r="Z221" i="72"/>
  <c r="AP220" i="72"/>
  <c r="Z220" i="72"/>
  <c r="X220" i="72"/>
  <c r="AP219" i="72"/>
  <c r="X219" i="72" s="1"/>
  <c r="Z219" i="72"/>
  <c r="AP218" i="72"/>
  <c r="X218" i="72" s="1"/>
  <c r="Z218" i="72"/>
  <c r="AP217" i="72"/>
  <c r="X217" i="72" s="1"/>
  <c r="Z217" i="72"/>
  <c r="AP216" i="72"/>
  <c r="X216" i="72" s="1"/>
  <c r="Z216" i="72"/>
  <c r="AP215" i="72"/>
  <c r="X215" i="72" s="1"/>
  <c r="Z215" i="72"/>
  <c r="AP214" i="72"/>
  <c r="X214" i="72" s="1"/>
  <c r="Z214" i="72"/>
  <c r="AP213" i="72"/>
  <c r="X213" i="72" s="1"/>
  <c r="Z213" i="72"/>
  <c r="AP212" i="72"/>
  <c r="X212" i="72" s="1"/>
  <c r="Z212" i="72"/>
  <c r="AP211" i="72"/>
  <c r="X211" i="72" s="1"/>
  <c r="Z211" i="72"/>
  <c r="AP210" i="72"/>
  <c r="X210" i="72" s="1"/>
  <c r="Z210" i="72"/>
  <c r="AP209" i="72"/>
  <c r="X209" i="72" s="1"/>
  <c r="Z209" i="72"/>
  <c r="AP208" i="72"/>
  <c r="X208" i="72" s="1"/>
  <c r="Z208" i="72"/>
  <c r="AP207" i="72"/>
  <c r="X207" i="72" s="1"/>
  <c r="Z207" i="72"/>
  <c r="AP206" i="72"/>
  <c r="Z206" i="72"/>
  <c r="AA206" i="72" s="1"/>
  <c r="X206" i="72"/>
  <c r="AP205" i="72"/>
  <c r="X205" i="72" s="1"/>
  <c r="Z205" i="72"/>
  <c r="AA205" i="72" s="1"/>
  <c r="AP204" i="72"/>
  <c r="X204" i="72" s="1"/>
  <c r="Z204" i="72"/>
  <c r="AP203" i="72"/>
  <c r="X203" i="72" s="1"/>
  <c r="Z203" i="72"/>
  <c r="AP202" i="72"/>
  <c r="X202" i="72" s="1"/>
  <c r="Z202" i="72"/>
  <c r="AA202" i="72" s="1"/>
  <c r="AP201" i="72"/>
  <c r="X201" i="72" s="1"/>
  <c r="Z201" i="72"/>
  <c r="AA201" i="72" s="1"/>
  <c r="AP200" i="72"/>
  <c r="X200" i="72" s="1"/>
  <c r="Z200" i="72"/>
  <c r="AP199" i="72"/>
  <c r="X199" i="72" s="1"/>
  <c r="Z199" i="72"/>
  <c r="AP198" i="72"/>
  <c r="X198" i="72" s="1"/>
  <c r="Z198" i="72"/>
  <c r="AA198" i="72" s="1"/>
  <c r="AP197" i="72"/>
  <c r="X197" i="72" s="1"/>
  <c r="Z197" i="72"/>
  <c r="AA197" i="72" s="1"/>
  <c r="AP196" i="72"/>
  <c r="Z196" i="72"/>
  <c r="X196" i="72"/>
  <c r="AP195" i="72"/>
  <c r="X195" i="72" s="1"/>
  <c r="Z195" i="72"/>
  <c r="AP194" i="72"/>
  <c r="X194" i="72" s="1"/>
  <c r="Z194" i="72"/>
  <c r="AA194" i="72" s="1"/>
  <c r="AP193" i="72"/>
  <c r="X193" i="72" s="1"/>
  <c r="Z193" i="72"/>
  <c r="AA193" i="72" s="1"/>
  <c r="AP192" i="72"/>
  <c r="X192" i="72" s="1"/>
  <c r="Z192" i="72"/>
  <c r="AP191" i="72"/>
  <c r="X191" i="72" s="1"/>
  <c r="Z191" i="72"/>
  <c r="AP190" i="72"/>
  <c r="X190" i="72" s="1"/>
  <c r="Z190" i="72"/>
  <c r="AA190" i="72" s="1"/>
  <c r="AP189" i="72"/>
  <c r="Z189" i="72"/>
  <c r="AA189" i="72" s="1"/>
  <c r="X189" i="72"/>
  <c r="AP188" i="72"/>
  <c r="X188" i="72" s="1"/>
  <c r="Z188" i="72"/>
  <c r="AP187" i="72"/>
  <c r="Z187" i="72"/>
  <c r="X187" i="72"/>
  <c r="AP186" i="72"/>
  <c r="X186" i="72" s="1"/>
  <c r="Z186" i="72"/>
  <c r="AA186" i="72" s="1"/>
  <c r="AP185" i="72"/>
  <c r="X185" i="72" s="1"/>
  <c r="Z185" i="72"/>
  <c r="AA185" i="72" s="1"/>
  <c r="AP184" i="72"/>
  <c r="X184" i="72" s="1"/>
  <c r="Z184" i="72"/>
  <c r="AP183" i="72"/>
  <c r="X183" i="72" s="1"/>
  <c r="Z183" i="72"/>
  <c r="AP182" i="72"/>
  <c r="X182" i="72" s="1"/>
  <c r="Z182" i="72"/>
  <c r="AA182" i="72" s="1"/>
  <c r="AP181" i="72"/>
  <c r="X181" i="72" s="1"/>
  <c r="Z181" i="72"/>
  <c r="AA181" i="72" s="1"/>
  <c r="AP180" i="72"/>
  <c r="Z180" i="72"/>
  <c r="X180" i="72"/>
  <c r="AP179" i="72"/>
  <c r="X179" i="72" s="1"/>
  <c r="Z179" i="72"/>
  <c r="AP178" i="72"/>
  <c r="Z178" i="72"/>
  <c r="AA178" i="72" s="1"/>
  <c r="X178" i="72"/>
  <c r="AP177" i="72"/>
  <c r="X177" i="72" s="1"/>
  <c r="Z177" i="72"/>
  <c r="AA177" i="72" s="1"/>
  <c r="AP176" i="72"/>
  <c r="X176" i="72" s="1"/>
  <c r="Z176" i="72"/>
  <c r="AP175" i="72"/>
  <c r="X175" i="72" s="1"/>
  <c r="Z175" i="72"/>
  <c r="AP174" i="72"/>
  <c r="X174" i="72" s="1"/>
  <c r="Z174" i="72"/>
  <c r="AA174" i="72" s="1"/>
  <c r="AP173" i="72"/>
  <c r="Z173" i="72"/>
  <c r="AA173" i="72" s="1"/>
  <c r="X173" i="72"/>
  <c r="AP172" i="72"/>
  <c r="Z172" i="72"/>
  <c r="X172" i="72"/>
  <c r="AP171" i="72"/>
  <c r="X171" i="72" s="1"/>
  <c r="Z171" i="72"/>
  <c r="AP170" i="72"/>
  <c r="X170" i="72" s="1"/>
  <c r="Z170" i="72"/>
  <c r="AA170" i="72" s="1"/>
  <c r="AP169" i="72"/>
  <c r="Z169" i="72"/>
  <c r="AA169" i="72" s="1"/>
  <c r="X169" i="72"/>
  <c r="AP168" i="72"/>
  <c r="X168" i="72" s="1"/>
  <c r="Z168" i="72"/>
  <c r="AP167" i="72"/>
  <c r="Z167" i="72"/>
  <c r="X167" i="72"/>
  <c r="AP166" i="72"/>
  <c r="X166" i="72" s="1"/>
  <c r="Z166" i="72"/>
  <c r="AA166" i="72" s="1"/>
  <c r="AP165" i="72"/>
  <c r="X165" i="72" s="1"/>
  <c r="Z165" i="72"/>
  <c r="AA165" i="72" s="1"/>
  <c r="AP164" i="72"/>
  <c r="X164" i="72" s="1"/>
  <c r="Z164" i="72"/>
  <c r="AP163" i="72"/>
  <c r="X163" i="72" s="1"/>
  <c r="Z163" i="72"/>
  <c r="AP162" i="72"/>
  <c r="X162" i="72" s="1"/>
  <c r="Z162" i="72"/>
  <c r="AA162" i="72" s="1"/>
  <c r="AP161" i="72"/>
  <c r="Z161" i="72"/>
  <c r="AA161" i="72" s="1"/>
  <c r="X161" i="72"/>
  <c r="AP160" i="72"/>
  <c r="X160" i="72" s="1"/>
  <c r="Z160" i="72"/>
  <c r="AP159" i="72"/>
  <c r="X159" i="72" s="1"/>
  <c r="Z159" i="72"/>
  <c r="AP158" i="72"/>
  <c r="Z158" i="72"/>
  <c r="AA158" i="72" s="1"/>
  <c r="X158" i="72"/>
  <c r="AP157" i="72"/>
  <c r="X157" i="72" s="1"/>
  <c r="Z157" i="72"/>
  <c r="AA157" i="72" s="1"/>
  <c r="AP156" i="72"/>
  <c r="X156" i="72" s="1"/>
  <c r="Z156" i="72"/>
  <c r="AP155" i="72"/>
  <c r="X155" i="72" s="1"/>
  <c r="Z155" i="72"/>
  <c r="AP154" i="72"/>
  <c r="X154" i="72" s="1"/>
  <c r="Z154" i="72"/>
  <c r="AA154" i="72" s="1"/>
  <c r="AP153" i="72"/>
  <c r="X153" i="72" s="1"/>
  <c r="Z153" i="72"/>
  <c r="AA153" i="72" s="1"/>
  <c r="AP152" i="72"/>
  <c r="X152" i="72" s="1"/>
  <c r="Z152" i="72"/>
  <c r="AP151" i="72"/>
  <c r="X151" i="72" s="1"/>
  <c r="Z151" i="72"/>
  <c r="AP150" i="72"/>
  <c r="X150" i="72" s="1"/>
  <c r="Z150" i="72"/>
  <c r="AA150" i="72" s="1"/>
  <c r="AP149" i="72"/>
  <c r="X149" i="72" s="1"/>
  <c r="Z149" i="72"/>
  <c r="AA149" i="72" s="1"/>
  <c r="AP148" i="72"/>
  <c r="X148" i="72" s="1"/>
  <c r="Z148" i="72"/>
  <c r="AP147" i="72"/>
  <c r="X147" i="72" s="1"/>
  <c r="Z147" i="72"/>
  <c r="AP146" i="72"/>
  <c r="X146" i="72" s="1"/>
  <c r="AA146" i="72"/>
  <c r="Z146" i="72"/>
  <c r="AP145" i="72"/>
  <c r="Z145" i="72"/>
  <c r="AA145" i="72" s="1"/>
  <c r="X145" i="72"/>
  <c r="AP144" i="72"/>
  <c r="X144" i="72" s="1"/>
  <c r="Z144" i="72"/>
  <c r="AP143" i="72"/>
  <c r="X143" i="72" s="1"/>
  <c r="Z143" i="72"/>
  <c r="AP142" i="72"/>
  <c r="X142" i="72" s="1"/>
  <c r="Z142" i="72"/>
  <c r="AA142" i="72" s="1"/>
  <c r="AP141" i="72"/>
  <c r="X141" i="72" s="1"/>
  <c r="Z141" i="72"/>
  <c r="AA141" i="72" s="1"/>
  <c r="AP140" i="72"/>
  <c r="X140" i="72" s="1"/>
  <c r="Z140" i="72"/>
  <c r="AP139" i="72"/>
  <c r="X139" i="72" s="1"/>
  <c r="Z139" i="72"/>
  <c r="AP138" i="72"/>
  <c r="X138" i="72" s="1"/>
  <c r="Z138" i="72"/>
  <c r="AA138" i="72" s="1"/>
  <c r="AP137" i="72"/>
  <c r="X137" i="72" s="1"/>
  <c r="Z137" i="72"/>
  <c r="AA137" i="72" s="1"/>
  <c r="AP136" i="72"/>
  <c r="X136" i="72" s="1"/>
  <c r="Z136" i="72"/>
  <c r="AP135" i="72"/>
  <c r="X135" i="72" s="1"/>
  <c r="Z135" i="72"/>
  <c r="AP134" i="72"/>
  <c r="X134" i="72" s="1"/>
  <c r="Z134" i="72"/>
  <c r="AA134" i="72" s="1"/>
  <c r="AP133" i="72"/>
  <c r="X133" i="72" s="1"/>
  <c r="Z133" i="72"/>
  <c r="AA133" i="72" s="1"/>
  <c r="AP132" i="72"/>
  <c r="Z132" i="72"/>
  <c r="X132" i="72"/>
  <c r="AP131" i="72"/>
  <c r="X131" i="72" s="1"/>
  <c r="AO131" i="72" s="1"/>
  <c r="Z131" i="72"/>
  <c r="AP130" i="72"/>
  <c r="Z130" i="72"/>
  <c r="AA130" i="72" s="1"/>
  <c r="X130" i="72"/>
  <c r="AP129" i="72"/>
  <c r="X129" i="72" s="1"/>
  <c r="Z129" i="72"/>
  <c r="AA129" i="72" s="1"/>
  <c r="AP128" i="72"/>
  <c r="X128" i="72" s="1"/>
  <c r="Z128" i="72"/>
  <c r="AP127" i="72"/>
  <c r="X127" i="72" s="1"/>
  <c r="Z127" i="72"/>
  <c r="AP126" i="72"/>
  <c r="X126" i="72" s="1"/>
  <c r="AO126" i="72" s="1"/>
  <c r="Z126" i="72"/>
  <c r="AA126" i="72" s="1"/>
  <c r="AP125" i="72"/>
  <c r="Z125" i="72"/>
  <c r="AA125" i="72" s="1"/>
  <c r="X125" i="72"/>
  <c r="AP124" i="72"/>
  <c r="X124" i="72" s="1"/>
  <c r="Z124" i="72"/>
  <c r="AP123" i="72"/>
  <c r="X123" i="72" s="1"/>
  <c r="Z123" i="72"/>
  <c r="AP122" i="72"/>
  <c r="X122" i="72" s="1"/>
  <c r="AO122" i="72" s="1"/>
  <c r="Z122" i="72"/>
  <c r="AA122" i="72" s="1"/>
  <c r="AP121" i="72"/>
  <c r="Z121" i="72"/>
  <c r="AA121" i="72" s="1"/>
  <c r="X121" i="72"/>
  <c r="AP120" i="72"/>
  <c r="X120" i="72" s="1"/>
  <c r="Z120" i="72"/>
  <c r="AP119" i="72"/>
  <c r="Z119" i="72"/>
  <c r="X119" i="72"/>
  <c r="AP118" i="72"/>
  <c r="X118" i="72" s="1"/>
  <c r="Z118" i="72"/>
  <c r="AA118" i="72" s="1"/>
  <c r="AP117" i="72"/>
  <c r="X117" i="72" s="1"/>
  <c r="Z117" i="72"/>
  <c r="AA117" i="72" s="1"/>
  <c r="AP116" i="72"/>
  <c r="X116" i="72" s="1"/>
  <c r="Z116" i="72"/>
  <c r="AP115" i="72"/>
  <c r="X115" i="72" s="1"/>
  <c r="Z115" i="72"/>
  <c r="AP114" i="72"/>
  <c r="X114" i="72" s="1"/>
  <c r="Z114" i="72"/>
  <c r="AA114" i="72" s="1"/>
  <c r="AP113" i="72"/>
  <c r="X113" i="72" s="1"/>
  <c r="Z113" i="72"/>
  <c r="AA113" i="72" s="1"/>
  <c r="AP112" i="72"/>
  <c r="X112" i="72" s="1"/>
  <c r="Z112" i="72"/>
  <c r="AP111" i="72"/>
  <c r="X111" i="72" s="1"/>
  <c r="Z111" i="72"/>
  <c r="AP110" i="72"/>
  <c r="X110" i="72" s="1"/>
  <c r="Z110" i="72"/>
  <c r="AA110" i="72" s="1"/>
  <c r="AP109" i="72"/>
  <c r="Z109" i="72"/>
  <c r="AA109" i="72" s="1"/>
  <c r="X109" i="72"/>
  <c r="AP108" i="72"/>
  <c r="Z108" i="72"/>
  <c r="X108" i="72"/>
  <c r="AP107" i="72"/>
  <c r="X107" i="72" s="1"/>
  <c r="AO107" i="72" s="1"/>
  <c r="Z107" i="72"/>
  <c r="AP106" i="72"/>
  <c r="X106" i="72" s="1"/>
  <c r="Z106" i="72"/>
  <c r="AA106" i="72" s="1"/>
  <c r="AP105" i="72"/>
  <c r="X105" i="72" s="1"/>
  <c r="Z105" i="72"/>
  <c r="AA105" i="72" s="1"/>
  <c r="AP104" i="72"/>
  <c r="X104" i="72" s="1"/>
  <c r="Z104" i="72"/>
  <c r="AP103" i="72"/>
  <c r="X103" i="72" s="1"/>
  <c r="Z103" i="72"/>
  <c r="AP102" i="72"/>
  <c r="X102" i="72" s="1"/>
  <c r="Z102" i="72"/>
  <c r="AA102" i="72" s="1"/>
  <c r="AP101" i="72"/>
  <c r="X101" i="72" s="1"/>
  <c r="Z101" i="72"/>
  <c r="AA101" i="72" s="1"/>
  <c r="AP100" i="72"/>
  <c r="X100" i="72" s="1"/>
  <c r="Z100" i="72"/>
  <c r="AP99" i="72"/>
  <c r="X99" i="72" s="1"/>
  <c r="Z99" i="72"/>
  <c r="AP98" i="72"/>
  <c r="X98" i="72" s="1"/>
  <c r="Z98" i="72"/>
  <c r="AA98" i="72" s="1"/>
  <c r="AP97" i="72"/>
  <c r="X97" i="72" s="1"/>
  <c r="Z97" i="72"/>
  <c r="AA97" i="72" s="1"/>
  <c r="AP96" i="72"/>
  <c r="X96" i="72" s="1"/>
  <c r="Z96" i="72"/>
  <c r="AP95" i="72"/>
  <c r="X95" i="72" s="1"/>
  <c r="Z95" i="72"/>
  <c r="AA95" i="72" s="1"/>
  <c r="AB95" i="72" s="1"/>
  <c r="AC95" i="72" s="1"/>
  <c r="AP94" i="72"/>
  <c r="X94" i="72" s="1"/>
  <c r="Z94" i="72"/>
  <c r="AP93" i="72"/>
  <c r="X93" i="72" s="1"/>
  <c r="Z93" i="72"/>
  <c r="AA93" i="72" s="1"/>
  <c r="AB93" i="72" s="1"/>
  <c r="AC93" i="72" s="1"/>
  <c r="AP92" i="72"/>
  <c r="X92" i="72" s="1"/>
  <c r="Z92" i="72"/>
  <c r="AP91" i="72"/>
  <c r="X91" i="72" s="1"/>
  <c r="AO91" i="72" s="1"/>
  <c r="Z91" i="72"/>
  <c r="AA91" i="72" s="1"/>
  <c r="AB91" i="72" s="1"/>
  <c r="AC91" i="72" s="1"/>
  <c r="AP90" i="72"/>
  <c r="X90" i="72" s="1"/>
  <c r="Z90" i="72"/>
  <c r="AP89" i="72"/>
  <c r="X89" i="72" s="1"/>
  <c r="Z89" i="72"/>
  <c r="AA89" i="72" s="1"/>
  <c r="AB89" i="72" s="1"/>
  <c r="AC89" i="72" s="1"/>
  <c r="AP88" i="72"/>
  <c r="X88" i="72" s="1"/>
  <c r="Z88" i="72"/>
  <c r="AP87" i="72"/>
  <c r="X87" i="72" s="1"/>
  <c r="Z87" i="72"/>
  <c r="AA87" i="72" s="1"/>
  <c r="AB87" i="72" s="1"/>
  <c r="AC87" i="72" s="1"/>
  <c r="AP86" i="72"/>
  <c r="X86" i="72" s="1"/>
  <c r="Z86" i="72"/>
  <c r="AP85" i="72"/>
  <c r="X85" i="72" s="1"/>
  <c r="Z85" i="72"/>
  <c r="AA85" i="72" s="1"/>
  <c r="AB85" i="72" s="1"/>
  <c r="AC85" i="72" s="1"/>
  <c r="AP84" i="72"/>
  <c r="X84" i="72" s="1"/>
  <c r="Z84" i="72"/>
  <c r="AP83" i="72"/>
  <c r="X83" i="72" s="1"/>
  <c r="Z83" i="72"/>
  <c r="AA83" i="72" s="1"/>
  <c r="AB83" i="72" s="1"/>
  <c r="AC83" i="72" s="1"/>
  <c r="AP82" i="72"/>
  <c r="X82" i="72" s="1"/>
  <c r="Z82" i="72"/>
  <c r="AP81" i="72"/>
  <c r="X81" i="72" s="1"/>
  <c r="AA81" i="72"/>
  <c r="AB81" i="72" s="1"/>
  <c r="AC81" i="72" s="1"/>
  <c r="Z81" i="72"/>
  <c r="AP80" i="72"/>
  <c r="X80" i="72" s="1"/>
  <c r="Z80" i="72"/>
  <c r="AP79" i="72"/>
  <c r="X79" i="72" s="1"/>
  <c r="Z79" i="72"/>
  <c r="AA79" i="72" s="1"/>
  <c r="AB79" i="72" s="1"/>
  <c r="AC79" i="72" s="1"/>
  <c r="AP78" i="72"/>
  <c r="X78" i="72" s="1"/>
  <c r="Z78" i="72"/>
  <c r="AP77" i="72"/>
  <c r="X77" i="72" s="1"/>
  <c r="Z77" i="72"/>
  <c r="AA77" i="72" s="1"/>
  <c r="AB77" i="72" s="1"/>
  <c r="AC77" i="72" s="1"/>
  <c r="AP76" i="72"/>
  <c r="X76" i="72" s="1"/>
  <c r="Z76" i="72"/>
  <c r="AP75" i="72"/>
  <c r="X75" i="72" s="1"/>
  <c r="Z75" i="72"/>
  <c r="AA75" i="72" s="1"/>
  <c r="AB75" i="72" s="1"/>
  <c r="AC75" i="72" s="1"/>
  <c r="AP74" i="72"/>
  <c r="X74" i="72" s="1"/>
  <c r="Z74" i="72"/>
  <c r="AP73" i="72"/>
  <c r="X73" i="72" s="1"/>
  <c r="Z73" i="72"/>
  <c r="AA73" i="72" s="1"/>
  <c r="AB73" i="72" s="1"/>
  <c r="AC73" i="72" s="1"/>
  <c r="AP72" i="72"/>
  <c r="X72" i="72" s="1"/>
  <c r="Z72" i="72"/>
  <c r="AP71" i="72"/>
  <c r="X71" i="72" s="1"/>
  <c r="AO71" i="72" s="1"/>
  <c r="Z71" i="72"/>
  <c r="AA71" i="72" s="1"/>
  <c r="AB71" i="72" s="1"/>
  <c r="AC71" i="72" s="1"/>
  <c r="AP70" i="72"/>
  <c r="X70" i="72" s="1"/>
  <c r="Z70" i="72"/>
  <c r="AP69" i="72"/>
  <c r="X69" i="72" s="1"/>
  <c r="Z69" i="72"/>
  <c r="AA69" i="72" s="1"/>
  <c r="AB69" i="72" s="1"/>
  <c r="AC69" i="72" s="1"/>
  <c r="AP68" i="72"/>
  <c r="X68" i="72" s="1"/>
  <c r="Z68" i="72"/>
  <c r="AP67" i="72"/>
  <c r="X67" i="72" s="1"/>
  <c r="Z67" i="72"/>
  <c r="AA67" i="72" s="1"/>
  <c r="AB67" i="72" s="1"/>
  <c r="AC67" i="72" s="1"/>
  <c r="AP66" i="72"/>
  <c r="X66" i="72" s="1"/>
  <c r="Z66" i="72"/>
  <c r="AP65" i="72"/>
  <c r="X65" i="72" s="1"/>
  <c r="Z65" i="72"/>
  <c r="AA65" i="72" s="1"/>
  <c r="AB65" i="72" s="1"/>
  <c r="AC65" i="72" s="1"/>
  <c r="AP64" i="72"/>
  <c r="X64" i="72" s="1"/>
  <c r="Z64" i="72"/>
  <c r="AP63" i="72"/>
  <c r="X63" i="72" s="1"/>
  <c r="Z63" i="72"/>
  <c r="AA63" i="72" s="1"/>
  <c r="AB63" i="72" s="1"/>
  <c r="AC63" i="72" s="1"/>
  <c r="AP62" i="72"/>
  <c r="X62" i="72" s="1"/>
  <c r="Z62" i="72"/>
  <c r="AP61" i="72"/>
  <c r="X61" i="72" s="1"/>
  <c r="Z61" i="72"/>
  <c r="AA61" i="72" s="1"/>
  <c r="AB61" i="72" s="1"/>
  <c r="AC61" i="72" s="1"/>
  <c r="AP60" i="72"/>
  <c r="X60" i="72" s="1"/>
  <c r="Z60" i="72"/>
  <c r="AP59" i="72"/>
  <c r="X59" i="72" s="1"/>
  <c r="Z59" i="72"/>
  <c r="AA59" i="72" s="1"/>
  <c r="AB59" i="72" s="1"/>
  <c r="AC59" i="72" s="1"/>
  <c r="AP58" i="72"/>
  <c r="X58" i="72" s="1"/>
  <c r="Z58" i="72"/>
  <c r="AP57" i="72"/>
  <c r="X57" i="72" s="1"/>
  <c r="Z57" i="72"/>
  <c r="AA57" i="72" s="1"/>
  <c r="AB57" i="72" s="1"/>
  <c r="AC57" i="72" s="1"/>
  <c r="AP56" i="72"/>
  <c r="X56" i="72" s="1"/>
  <c r="Z56" i="72"/>
  <c r="AP55" i="72"/>
  <c r="X55" i="72" s="1"/>
  <c r="Z55" i="72"/>
  <c r="AA55" i="72" s="1"/>
  <c r="AB55" i="72" s="1"/>
  <c r="AC55" i="72" s="1"/>
  <c r="AP54" i="72"/>
  <c r="X54" i="72" s="1"/>
  <c r="Z54" i="72"/>
  <c r="AP53" i="72"/>
  <c r="X53" i="72" s="1"/>
  <c r="Z53" i="72"/>
  <c r="AA53" i="72" s="1"/>
  <c r="AB53" i="72" s="1"/>
  <c r="AC53" i="72" s="1"/>
  <c r="AP52" i="72"/>
  <c r="X52" i="72" s="1"/>
  <c r="Z52" i="72"/>
  <c r="AP51" i="72"/>
  <c r="X51" i="72" s="1"/>
  <c r="Z51" i="72"/>
  <c r="AA51" i="72" s="1"/>
  <c r="AB51" i="72" s="1"/>
  <c r="AC51" i="72" s="1"/>
  <c r="AP50" i="72"/>
  <c r="X50" i="72" s="1"/>
  <c r="Z50" i="72"/>
  <c r="AP49" i="72"/>
  <c r="X49" i="72" s="1"/>
  <c r="Z49" i="72"/>
  <c r="AA49" i="72" s="1"/>
  <c r="AB49" i="72" s="1"/>
  <c r="AC49" i="72" s="1"/>
  <c r="AP48" i="72"/>
  <c r="X48" i="72" s="1"/>
  <c r="Z48" i="72"/>
  <c r="AP47" i="72"/>
  <c r="X47" i="72" s="1"/>
  <c r="Z47" i="72"/>
  <c r="AA47" i="72" s="1"/>
  <c r="AB47" i="72" s="1"/>
  <c r="AC47" i="72" s="1"/>
  <c r="AP46" i="72"/>
  <c r="X46" i="72" s="1"/>
  <c r="Z46" i="72"/>
  <c r="AP45" i="72"/>
  <c r="X45" i="72" s="1"/>
  <c r="Z45" i="72"/>
  <c r="AA45" i="72" s="1"/>
  <c r="AB45" i="72" s="1"/>
  <c r="AC45" i="72" s="1"/>
  <c r="AP44" i="72"/>
  <c r="X44" i="72" s="1"/>
  <c r="Z44" i="72"/>
  <c r="AP43" i="72"/>
  <c r="X43" i="72" s="1"/>
  <c r="Z43" i="72"/>
  <c r="AA43" i="72" s="1"/>
  <c r="AB43" i="72" s="1"/>
  <c r="AC43" i="72" s="1"/>
  <c r="AP42" i="72"/>
  <c r="X42" i="72" s="1"/>
  <c r="Z42" i="72"/>
  <c r="AP41" i="72"/>
  <c r="X41" i="72" s="1"/>
  <c r="Z41" i="72"/>
  <c r="AA41" i="72" s="1"/>
  <c r="AB41" i="72" s="1"/>
  <c r="AC41" i="72" s="1"/>
  <c r="AP40" i="72"/>
  <c r="X40" i="72" s="1"/>
  <c r="Z40" i="72"/>
  <c r="AP39" i="72"/>
  <c r="X39" i="72" s="1"/>
  <c r="Z39" i="72"/>
  <c r="AP38" i="72"/>
  <c r="X38" i="72" s="1"/>
  <c r="Z38" i="72"/>
  <c r="AA38" i="72" s="1"/>
  <c r="AP37" i="72"/>
  <c r="X37" i="72" s="1"/>
  <c r="Z37" i="72"/>
  <c r="AA37" i="72" s="1"/>
  <c r="AP36" i="72"/>
  <c r="X36" i="72" s="1"/>
  <c r="Z36" i="72"/>
  <c r="AA36" i="72" s="1"/>
  <c r="AP35" i="72"/>
  <c r="X35" i="72" s="1"/>
  <c r="Z35" i="72"/>
  <c r="AA35" i="72" s="1"/>
  <c r="AP34" i="72"/>
  <c r="X34" i="72" s="1"/>
  <c r="Z34" i="72"/>
  <c r="AP33" i="72"/>
  <c r="X33" i="72" s="1"/>
  <c r="Z33" i="72"/>
  <c r="AA33" i="72" s="1"/>
  <c r="AP32" i="72"/>
  <c r="X32" i="72" s="1"/>
  <c r="O36" i="71" s="1"/>
  <c r="Z32" i="72"/>
  <c r="AP31" i="72"/>
  <c r="X31" i="72" s="1"/>
  <c r="O35" i="71" s="1"/>
  <c r="Z31" i="72"/>
  <c r="AA31" i="72" s="1"/>
  <c r="AC23" i="71" l="1"/>
  <c r="U19" i="71"/>
  <c r="AC21" i="71"/>
  <c r="AB441" i="72"/>
  <c r="AC441" i="72" s="1"/>
  <c r="AB417" i="72"/>
  <c r="AC417" i="72" s="1"/>
  <c r="AD417" i="72" s="1"/>
  <c r="AC29" i="71"/>
  <c r="U21" i="71"/>
  <c r="AC27" i="71"/>
  <c r="AC33" i="71"/>
  <c r="U31" i="71"/>
  <c r="AC19" i="71"/>
  <c r="U33" i="71"/>
  <c r="AC35" i="71"/>
  <c r="AC25" i="71"/>
  <c r="AC31" i="71"/>
  <c r="U27" i="71"/>
  <c r="U23" i="71"/>
  <c r="U35" i="71"/>
  <c r="AO233" i="72"/>
  <c r="AO266" i="72"/>
  <c r="AO270" i="72"/>
  <c r="AA409" i="72"/>
  <c r="AB409" i="72" s="1"/>
  <c r="AC409" i="72" s="1"/>
  <c r="AD409" i="72" s="1"/>
  <c r="AO265" i="72"/>
  <c r="AA435" i="72"/>
  <c r="AB435" i="72" s="1"/>
  <c r="AC435" i="72" s="1"/>
  <c r="AD435" i="72" s="1"/>
  <c r="AO238" i="72"/>
  <c r="AO261" i="72"/>
  <c r="AA427" i="72"/>
  <c r="AB427" i="72"/>
  <c r="AC427" i="72" s="1"/>
  <c r="AD427" i="72" s="1"/>
  <c r="AO234" i="72"/>
  <c r="AB415" i="72"/>
  <c r="AC415" i="72" s="1"/>
  <c r="U25" i="71"/>
  <c r="AB421" i="72"/>
  <c r="AC421" i="72" s="1"/>
  <c r="P35" i="71"/>
  <c r="AO210" i="72"/>
  <c r="AO213" i="72"/>
  <c r="AO218" i="72"/>
  <c r="AO221" i="72"/>
  <c r="AO226" i="72"/>
  <c r="AO229" i="72"/>
  <c r="AO250" i="72"/>
  <c r="AO254" i="72"/>
  <c r="AO281" i="72"/>
  <c r="AO209" i="72"/>
  <c r="AO214" i="72"/>
  <c r="AO217" i="72"/>
  <c r="AO222" i="72"/>
  <c r="AO225" i="72"/>
  <c r="AO230" i="72"/>
  <c r="AO236" i="72"/>
  <c r="AO249" i="72"/>
  <c r="AO277" i="72"/>
  <c r="AO240" i="72"/>
  <c r="AO255" i="72"/>
  <c r="AO282" i="72"/>
  <c r="AO110" i="72"/>
  <c r="AO115" i="72"/>
  <c r="AO118" i="72"/>
  <c r="AO135" i="72"/>
  <c r="AO139" i="72"/>
  <c r="AO142" i="72"/>
  <c r="AO151" i="72"/>
  <c r="AO154" i="72"/>
  <c r="AO163" i="72"/>
  <c r="AO171" i="72"/>
  <c r="AO179" i="72"/>
  <c r="AO183" i="72"/>
  <c r="AO186" i="72"/>
  <c r="AO195" i="72"/>
  <c r="AO198" i="72"/>
  <c r="AO202" i="72"/>
  <c r="AO248" i="72"/>
  <c r="AA437" i="72"/>
  <c r="AB437" i="72" s="1"/>
  <c r="AC437" i="72" s="1"/>
  <c r="AD437" i="72" s="1"/>
  <c r="AO41" i="72"/>
  <c r="AO44" i="72"/>
  <c r="AO45" i="72"/>
  <c r="AO48" i="72"/>
  <c r="AO49" i="72"/>
  <c r="AO52" i="72"/>
  <c r="AO53" i="72"/>
  <c r="AO56" i="72"/>
  <c r="AO57" i="72"/>
  <c r="AO60" i="72"/>
  <c r="AO61" i="72"/>
  <c r="AO64" i="72"/>
  <c r="AO65" i="72"/>
  <c r="AO68" i="72"/>
  <c r="AO69" i="72"/>
  <c r="AO72" i="72"/>
  <c r="AO73" i="72"/>
  <c r="AO76" i="72"/>
  <c r="AO77" i="72"/>
  <c r="AO80" i="72"/>
  <c r="AO81" i="72"/>
  <c r="AO84" i="72"/>
  <c r="AO85" i="72"/>
  <c r="AO88" i="72"/>
  <c r="AO89" i="72"/>
  <c r="AO92" i="72"/>
  <c r="AO93" i="72"/>
  <c r="AO96" i="72"/>
  <c r="AO100" i="72"/>
  <c r="AO104" i="72"/>
  <c r="AO108" i="72"/>
  <c r="AO112" i="72"/>
  <c r="AO116" i="72"/>
  <c r="AO120" i="72"/>
  <c r="AO124" i="72"/>
  <c r="AO128" i="72"/>
  <c r="AO132" i="72"/>
  <c r="AO136" i="72"/>
  <c r="AO140" i="72"/>
  <c r="AO144" i="72"/>
  <c r="AO148" i="72"/>
  <c r="AO152" i="72"/>
  <c r="AO156" i="72"/>
  <c r="AO160" i="72"/>
  <c r="AO164" i="72"/>
  <c r="AO168" i="72"/>
  <c r="AO172" i="72"/>
  <c r="AO176" i="72"/>
  <c r="AO180" i="72"/>
  <c r="AO184" i="72"/>
  <c r="AO188" i="72"/>
  <c r="AO192" i="72"/>
  <c r="AO196" i="72"/>
  <c r="AO200" i="72"/>
  <c r="AO204" i="72"/>
  <c r="AO239" i="72"/>
  <c r="AO241" i="72"/>
  <c r="AO245" i="72"/>
  <c r="AO256" i="72"/>
  <c r="AO260" i="72"/>
  <c r="AO269" i="72"/>
  <c r="AO272" i="72"/>
  <c r="AO280" i="72"/>
  <c r="AA411" i="72"/>
  <c r="AB411" i="72" s="1"/>
  <c r="AC411" i="72" s="1"/>
  <c r="AD411" i="72" s="1"/>
  <c r="AA425" i="72"/>
  <c r="AB425" i="72" s="1"/>
  <c r="AC425" i="72" s="1"/>
  <c r="AD425" i="72" s="1"/>
  <c r="AO99" i="72"/>
  <c r="AO103" i="72"/>
  <c r="AO106" i="72"/>
  <c r="AO123" i="72"/>
  <c r="AO127" i="72"/>
  <c r="AO130" i="72"/>
  <c r="AO134" i="72"/>
  <c r="AO138" i="72"/>
  <c r="AO147" i="72"/>
  <c r="AO150" i="72"/>
  <c r="AO159" i="72"/>
  <c r="AO162" i="72"/>
  <c r="AO166" i="72"/>
  <c r="AO170" i="72"/>
  <c r="AO174" i="72"/>
  <c r="AO182" i="72"/>
  <c r="AO187" i="72"/>
  <c r="AO190" i="72"/>
  <c r="AO194" i="72"/>
  <c r="AO203" i="72"/>
  <c r="AO206" i="72"/>
  <c r="AO252" i="72"/>
  <c r="AO97" i="72"/>
  <c r="AO101" i="72"/>
  <c r="AO105" i="72"/>
  <c r="AO109" i="72"/>
  <c r="AO113" i="72"/>
  <c r="AO117" i="72"/>
  <c r="AO121" i="72"/>
  <c r="AO125" i="72"/>
  <c r="AO129" i="72"/>
  <c r="AO133" i="72"/>
  <c r="AO137" i="72"/>
  <c r="AO141" i="72"/>
  <c r="AO145" i="72"/>
  <c r="AO149" i="72"/>
  <c r="AO153" i="72"/>
  <c r="AO157" i="72"/>
  <c r="AO161" i="72"/>
  <c r="AO165" i="72"/>
  <c r="AO169" i="72"/>
  <c r="AO173" i="72"/>
  <c r="AO177" i="72"/>
  <c r="AO181" i="72"/>
  <c r="AO185" i="72"/>
  <c r="AO189" i="72"/>
  <c r="AO193" i="72"/>
  <c r="AO197" i="72"/>
  <c r="AO201" i="72"/>
  <c r="AO205" i="72"/>
  <c r="AO235" i="72"/>
  <c r="AO237" i="72"/>
  <c r="AO244" i="72"/>
  <c r="AO246" i="72"/>
  <c r="AO247" i="72"/>
  <c r="AO259" i="72"/>
  <c r="AO274" i="72"/>
  <c r="AO275" i="72"/>
  <c r="AA443" i="72"/>
  <c r="AB443" i="72" s="1"/>
  <c r="AC443" i="72" s="1"/>
  <c r="AD443" i="72" s="1"/>
  <c r="AO98" i="72"/>
  <c r="AO102" i="72"/>
  <c r="AO111" i="72"/>
  <c r="AO114" i="72"/>
  <c r="AO119" i="72"/>
  <c r="AO143" i="72"/>
  <c r="AO146" i="72"/>
  <c r="AO155" i="72"/>
  <c r="AO158" i="72"/>
  <c r="AO167" i="72"/>
  <c r="AO175" i="72"/>
  <c r="AO178" i="72"/>
  <c r="AO191" i="72"/>
  <c r="AO199" i="72"/>
  <c r="AO243" i="72"/>
  <c r="AO251" i="72"/>
  <c r="AO257" i="72"/>
  <c r="AO263" i="72"/>
  <c r="AO276" i="72"/>
  <c r="AO42" i="72"/>
  <c r="AO43" i="72"/>
  <c r="AO46" i="72"/>
  <c r="AO47" i="72"/>
  <c r="AO50" i="72"/>
  <c r="AO51" i="72"/>
  <c r="AO54" i="72"/>
  <c r="AO55" i="72"/>
  <c r="AO58" i="72"/>
  <c r="AO59" i="72"/>
  <c r="AO62" i="72"/>
  <c r="AO63" i="72"/>
  <c r="AO66" i="72"/>
  <c r="AO67" i="72"/>
  <c r="AO70" i="72"/>
  <c r="AO74" i="72"/>
  <c r="AO75" i="72"/>
  <c r="AO78" i="72"/>
  <c r="AO79" i="72"/>
  <c r="AO82" i="72"/>
  <c r="AO83" i="72"/>
  <c r="AO86" i="72"/>
  <c r="AO87" i="72"/>
  <c r="AO90" i="72"/>
  <c r="AO94" i="72"/>
  <c r="AO95" i="72"/>
  <c r="AO208" i="72"/>
  <c r="AO212" i="72"/>
  <c r="AO216" i="72"/>
  <c r="AO220" i="72"/>
  <c r="AO224" i="72"/>
  <c r="AO228" i="72"/>
  <c r="AO232" i="72"/>
  <c r="AO253" i="72"/>
  <c r="AO258" i="72"/>
  <c r="AO264" i="72"/>
  <c r="AO268" i="72"/>
  <c r="AO273" i="72"/>
  <c r="AO278" i="72"/>
  <c r="AO279" i="72"/>
  <c r="AA405" i="72"/>
  <c r="AB405" i="72" s="1"/>
  <c r="AC405" i="72" s="1"/>
  <c r="AD405" i="72" s="1"/>
  <c r="AA431" i="72"/>
  <c r="AB431" i="72" s="1"/>
  <c r="AC431" i="72" s="1"/>
  <c r="AD431" i="72" s="1"/>
  <c r="AO262" i="72"/>
  <c r="AK35" i="71"/>
  <c r="AO267" i="72"/>
  <c r="AO271" i="72"/>
  <c r="AB407" i="72"/>
  <c r="AC407" i="72" s="1"/>
  <c r="AB413" i="72"/>
  <c r="AC413" i="72" s="1"/>
  <c r="AB419" i="72"/>
  <c r="AC419" i="72" s="1"/>
  <c r="AB433" i="72"/>
  <c r="AC433" i="72" s="1"/>
  <c r="AD433" i="72" s="1"/>
  <c r="AB439" i="72"/>
  <c r="AC439" i="72" s="1"/>
  <c r="AD439" i="72" s="1"/>
  <c r="U20" i="71"/>
  <c r="AC20" i="71"/>
  <c r="U22" i="71"/>
  <c r="AC22" i="71"/>
  <c r="U24" i="71"/>
  <c r="AC24" i="71"/>
  <c r="U26" i="71"/>
  <c r="AC26" i="71"/>
  <c r="U28" i="71"/>
  <c r="AC28" i="71"/>
  <c r="U30" i="71"/>
  <c r="AC30" i="71"/>
  <c r="U32" i="71"/>
  <c r="AC32" i="71"/>
  <c r="U34" i="71"/>
  <c r="AC34" i="71"/>
  <c r="U36" i="71"/>
  <c r="P36" i="71"/>
  <c r="AC36" i="71"/>
  <c r="AK36" i="71"/>
  <c r="AO31" i="72"/>
  <c r="Q35" i="71" s="1"/>
  <c r="R35" i="71" s="1"/>
  <c r="AO35" i="72"/>
  <c r="AO39" i="72"/>
  <c r="AO32" i="72"/>
  <c r="Q36" i="71" s="1"/>
  <c r="R36" i="71" s="1"/>
  <c r="AO34" i="72"/>
  <c r="AO36" i="72"/>
  <c r="AO38" i="72"/>
  <c r="AO40" i="72"/>
  <c r="AO33" i="72"/>
  <c r="AO37" i="72"/>
  <c r="AB52" i="72"/>
  <c r="AC52" i="72" s="1"/>
  <c r="AD52" i="72" s="1"/>
  <c r="AO223" i="72"/>
  <c r="AA207" i="72"/>
  <c r="AB207" i="72" s="1"/>
  <c r="AC207" i="72" s="1"/>
  <c r="AD207" i="72" s="1"/>
  <c r="AA211" i="72"/>
  <c r="AB211" i="72" s="1"/>
  <c r="AC211" i="72" s="1"/>
  <c r="AD211" i="72" s="1"/>
  <c r="AA215" i="72"/>
  <c r="AB215" i="72" s="1"/>
  <c r="AC215" i="72" s="1"/>
  <c r="AD215" i="72" s="1"/>
  <c r="AA218" i="72"/>
  <c r="AB218" i="72" s="1"/>
  <c r="AC218" i="72" s="1"/>
  <c r="AD218" i="72" s="1"/>
  <c r="AA222" i="72"/>
  <c r="AB222" i="72" s="1"/>
  <c r="AC222" i="72" s="1"/>
  <c r="AD222" i="72" s="1"/>
  <c r="AA226" i="72"/>
  <c r="AB226" i="72" s="1"/>
  <c r="AC226" i="72" s="1"/>
  <c r="AD226" i="72" s="1"/>
  <c r="AA230" i="72"/>
  <c r="AB230" i="72" s="1"/>
  <c r="AC230" i="72" s="1"/>
  <c r="AD230" i="72" s="1"/>
  <c r="AO321" i="72"/>
  <c r="AA344" i="72"/>
  <c r="AB344" i="72" s="1"/>
  <c r="AC344" i="72" s="1"/>
  <c r="AD344" i="72" s="1"/>
  <c r="AA376" i="72"/>
  <c r="AB376" i="72" s="1"/>
  <c r="AC376" i="72" s="1"/>
  <c r="AD376" i="72" s="1"/>
  <c r="AB31" i="72"/>
  <c r="AC31" i="72" s="1"/>
  <c r="AD31" i="72" s="1"/>
  <c r="AB33" i="72"/>
  <c r="AC33" i="72" s="1"/>
  <c r="AD33" i="72" s="1"/>
  <c r="AB35" i="72"/>
  <c r="AC35" i="72" s="1"/>
  <c r="AD35" i="72" s="1"/>
  <c r="AB36" i="72"/>
  <c r="AC36" i="72" s="1"/>
  <c r="AD36" i="72" s="1"/>
  <c r="AB37" i="72"/>
  <c r="AC37" i="72" s="1"/>
  <c r="AD37" i="72" s="1"/>
  <c r="AB38" i="72"/>
  <c r="AC38" i="72" s="1"/>
  <c r="AD38" i="72" s="1"/>
  <c r="AD43" i="72"/>
  <c r="AA44" i="72"/>
  <c r="AB44" i="72" s="1"/>
  <c r="AC44" i="72" s="1"/>
  <c r="AD44" i="72" s="1"/>
  <c r="AD47" i="72"/>
  <c r="AA48" i="72"/>
  <c r="AB48" i="72" s="1"/>
  <c r="AC48" i="72" s="1"/>
  <c r="AD48" i="72" s="1"/>
  <c r="AD51" i="72"/>
  <c r="AA52" i="72"/>
  <c r="AD55" i="72"/>
  <c r="AA56" i="72"/>
  <c r="AB56" i="72" s="1"/>
  <c r="AC56" i="72" s="1"/>
  <c r="AD56" i="72" s="1"/>
  <c r="AD59" i="72"/>
  <c r="AA60" i="72"/>
  <c r="AB60" i="72" s="1"/>
  <c r="AC60" i="72" s="1"/>
  <c r="AD60" i="72" s="1"/>
  <c r="AD63" i="72"/>
  <c r="AA64" i="72"/>
  <c r="AB64" i="72" s="1"/>
  <c r="AC64" i="72" s="1"/>
  <c r="AD64" i="72" s="1"/>
  <c r="AD65" i="72"/>
  <c r="AA66" i="72"/>
  <c r="AB66" i="72" s="1"/>
  <c r="AC66" i="72" s="1"/>
  <c r="AD66" i="72" s="1"/>
  <c r="AD69" i="72"/>
  <c r="AA70" i="72"/>
  <c r="AB70" i="72" s="1"/>
  <c r="AC70" i="72" s="1"/>
  <c r="AD70" i="72" s="1"/>
  <c r="AD73" i="72"/>
  <c r="AA74" i="72"/>
  <c r="AB74" i="72" s="1"/>
  <c r="AC74" i="72" s="1"/>
  <c r="AD74" i="72" s="1"/>
  <c r="AD77" i="72"/>
  <c r="AA78" i="72"/>
  <c r="AB78" i="72" s="1"/>
  <c r="AC78" i="72" s="1"/>
  <c r="AD78" i="72" s="1"/>
  <c r="AD81" i="72"/>
  <c r="AA82" i="72"/>
  <c r="AB82" i="72" s="1"/>
  <c r="AC82" i="72" s="1"/>
  <c r="AD82" i="72" s="1"/>
  <c r="AD85" i="72"/>
  <c r="AA86" i="72"/>
  <c r="AB86" i="72" s="1"/>
  <c r="AC86" i="72" s="1"/>
  <c r="AD86" i="72" s="1"/>
  <c r="AD91" i="72"/>
  <c r="AA92" i="72"/>
  <c r="AB92" i="72" s="1"/>
  <c r="AC92" i="72" s="1"/>
  <c r="AD92" i="72" s="1"/>
  <c r="AA94" i="72"/>
  <c r="AB94" i="72" s="1"/>
  <c r="AC94" i="72" s="1"/>
  <c r="AD94" i="72" s="1"/>
  <c r="AA96" i="72"/>
  <c r="AB96" i="72" s="1"/>
  <c r="AC96" i="72" s="1"/>
  <c r="AD96" i="72" s="1"/>
  <c r="AA144" i="72"/>
  <c r="AB144" i="72" s="1"/>
  <c r="AC144" i="72" s="1"/>
  <c r="AD144" i="72" s="1"/>
  <c r="AA152" i="72"/>
  <c r="AB152" i="72" s="1"/>
  <c r="AC152" i="72" s="1"/>
  <c r="AD152" i="72" s="1"/>
  <c r="AA156" i="72"/>
  <c r="AB156" i="72" s="1"/>
  <c r="AC156" i="72" s="1"/>
  <c r="AD156" i="72" s="1"/>
  <c r="AA160" i="72"/>
  <c r="AB160" i="72" s="1"/>
  <c r="AC160" i="72" s="1"/>
  <c r="AD160" i="72" s="1"/>
  <c r="AA164" i="72"/>
  <c r="AB164" i="72" s="1"/>
  <c r="AC164" i="72" s="1"/>
  <c r="AD164" i="72" s="1"/>
  <c r="AA176" i="72"/>
  <c r="AB176" i="72" s="1"/>
  <c r="AC176" i="72" s="1"/>
  <c r="AD176" i="72" s="1"/>
  <c r="AA188" i="72"/>
  <c r="AB188" i="72" s="1"/>
  <c r="AC188" i="72" s="1"/>
  <c r="AD188" i="72" s="1"/>
  <c r="AA196" i="72"/>
  <c r="AB196" i="72" s="1"/>
  <c r="AC196" i="72" s="1"/>
  <c r="AD196" i="72" s="1"/>
  <c r="AA204" i="72"/>
  <c r="AB204" i="72" s="1"/>
  <c r="AC204" i="72" s="1"/>
  <c r="AD204" i="72" s="1"/>
  <c r="AA234" i="72"/>
  <c r="AB234" i="72" s="1"/>
  <c r="AC234" i="72" s="1"/>
  <c r="AD234" i="72" s="1"/>
  <c r="AA242" i="72"/>
  <c r="AB242" i="72" s="1"/>
  <c r="AC242" i="72" s="1"/>
  <c r="AD242" i="72" s="1"/>
  <c r="AA250" i="72"/>
  <c r="AB250" i="72" s="1"/>
  <c r="AC250" i="72" s="1"/>
  <c r="AD250" i="72" s="1"/>
  <c r="AA274" i="72"/>
  <c r="AB274" i="72" s="1"/>
  <c r="AC274" i="72" s="1"/>
  <c r="AD274" i="72" s="1"/>
  <c r="AA319" i="72"/>
  <c r="AB319" i="72" s="1"/>
  <c r="AC319" i="72" s="1"/>
  <c r="AD319" i="72" s="1"/>
  <c r="AO329" i="72"/>
  <c r="AA368" i="72"/>
  <c r="AB368" i="72" s="1"/>
  <c r="AC368" i="72" s="1"/>
  <c r="AD368" i="72" s="1"/>
  <c r="AA400" i="72"/>
  <c r="AB400" i="72" s="1"/>
  <c r="AC400" i="72" s="1"/>
  <c r="AD400" i="72" s="1"/>
  <c r="AO207" i="72"/>
  <c r="AO211" i="72"/>
  <c r="AO215" i="72"/>
  <c r="AO219" i="72"/>
  <c r="AO227" i="72"/>
  <c r="AO231" i="72"/>
  <c r="AO313" i="72"/>
  <c r="AB352" i="72"/>
  <c r="AC352" i="72" s="1"/>
  <c r="AD352" i="72" s="1"/>
  <c r="AA352" i="72"/>
  <c r="AA384" i="72"/>
  <c r="AB384" i="72" s="1"/>
  <c r="AC384" i="72" s="1"/>
  <c r="AD384" i="72" s="1"/>
  <c r="AA406" i="72"/>
  <c r="AB406" i="72" s="1"/>
  <c r="AC406" i="72" s="1"/>
  <c r="AD406" i="72" s="1"/>
  <c r="AA414" i="72"/>
  <c r="AB414" i="72" s="1"/>
  <c r="AC414" i="72" s="1"/>
  <c r="AD414" i="72" s="1"/>
  <c r="AA422" i="72"/>
  <c r="AB422" i="72" s="1"/>
  <c r="AC422" i="72" s="1"/>
  <c r="AD422" i="72" s="1"/>
  <c r="AA430" i="72"/>
  <c r="AB430" i="72" s="1"/>
  <c r="AC430" i="72" s="1"/>
  <c r="AD430" i="72" s="1"/>
  <c r="AA438" i="72"/>
  <c r="AB438" i="72" s="1"/>
  <c r="AC438" i="72" s="1"/>
  <c r="AD438" i="72" s="1"/>
  <c r="AA32" i="72"/>
  <c r="AB32" i="72" s="1"/>
  <c r="AC32" i="72" s="1"/>
  <c r="AD32" i="72" s="1"/>
  <c r="AA34" i="72"/>
  <c r="AB34" i="72" s="1"/>
  <c r="AC34" i="72" s="1"/>
  <c r="AD34" i="72" s="1"/>
  <c r="AA39" i="72"/>
  <c r="AB39" i="72" s="1"/>
  <c r="AC39" i="72" s="1"/>
  <c r="AD39" i="72" s="1"/>
  <c r="AA40" i="72"/>
  <c r="AB40" i="72" s="1"/>
  <c r="AC40" i="72" s="1"/>
  <c r="AD40" i="72" s="1"/>
  <c r="AA210" i="72"/>
  <c r="AB210" i="72" s="1"/>
  <c r="AC210" i="72" s="1"/>
  <c r="AD210" i="72" s="1"/>
  <c r="AA214" i="72"/>
  <c r="AB214" i="72" s="1"/>
  <c r="AC214" i="72" s="1"/>
  <c r="AD214" i="72" s="1"/>
  <c r="AA219" i="72"/>
  <c r="AB219" i="72" s="1"/>
  <c r="AC219" i="72" s="1"/>
  <c r="AD219" i="72" s="1"/>
  <c r="AA223" i="72"/>
  <c r="AB223" i="72" s="1"/>
  <c r="AC223" i="72" s="1"/>
  <c r="AD223" i="72" s="1"/>
  <c r="AA227" i="72"/>
  <c r="AB227" i="72" s="1"/>
  <c r="AC227" i="72" s="1"/>
  <c r="AD227" i="72" s="1"/>
  <c r="AA231" i="72"/>
  <c r="AB231" i="72" s="1"/>
  <c r="AC231" i="72" s="1"/>
  <c r="AD231" i="72" s="1"/>
  <c r="AB258" i="72"/>
  <c r="AC258" i="72" s="1"/>
  <c r="AD258" i="72" s="1"/>
  <c r="AB266" i="72"/>
  <c r="AC266" i="72" s="1"/>
  <c r="AD266" i="72" s="1"/>
  <c r="AB282" i="72"/>
  <c r="AC282" i="72" s="1"/>
  <c r="AD282" i="72" s="1"/>
  <c r="AB290" i="72"/>
  <c r="AC290" i="72" s="1"/>
  <c r="AB298" i="72"/>
  <c r="AC298" i="72" s="1"/>
  <c r="AA311" i="72"/>
  <c r="AB311" i="72" s="1"/>
  <c r="AC311" i="72" s="1"/>
  <c r="AD311" i="72" s="1"/>
  <c r="AD41" i="72"/>
  <c r="AA42" i="72"/>
  <c r="AB42" i="72" s="1"/>
  <c r="AC42" i="72" s="1"/>
  <c r="AD42" i="72" s="1"/>
  <c r="AD45" i="72"/>
  <c r="AA46" i="72"/>
  <c r="AB46" i="72" s="1"/>
  <c r="AC46" i="72" s="1"/>
  <c r="AD46" i="72" s="1"/>
  <c r="AD49" i="72"/>
  <c r="AA50" i="72"/>
  <c r="AB50" i="72" s="1"/>
  <c r="AC50" i="72" s="1"/>
  <c r="AD50" i="72" s="1"/>
  <c r="AD53" i="72"/>
  <c r="AA54" i="72"/>
  <c r="AB54" i="72" s="1"/>
  <c r="AC54" i="72" s="1"/>
  <c r="AD54" i="72" s="1"/>
  <c r="AD57" i="72"/>
  <c r="AA58" i="72"/>
  <c r="AB58" i="72" s="1"/>
  <c r="AC58" i="72" s="1"/>
  <c r="AD58" i="72" s="1"/>
  <c r="AD61" i="72"/>
  <c r="AA62" i="72"/>
  <c r="AB62" i="72" s="1"/>
  <c r="AC62" i="72" s="1"/>
  <c r="AD62" i="72" s="1"/>
  <c r="AD67" i="72"/>
  <c r="AA68" i="72"/>
  <c r="AB68" i="72" s="1"/>
  <c r="AC68" i="72" s="1"/>
  <c r="AD68" i="72" s="1"/>
  <c r="AD71" i="72"/>
  <c r="AA72" i="72"/>
  <c r="AB72" i="72" s="1"/>
  <c r="AC72" i="72" s="1"/>
  <c r="AD72" i="72" s="1"/>
  <c r="AD75" i="72"/>
  <c r="AA76" i="72"/>
  <c r="AB76" i="72" s="1"/>
  <c r="AC76" i="72" s="1"/>
  <c r="AD76" i="72" s="1"/>
  <c r="AD79" i="72"/>
  <c r="AA80" i="72"/>
  <c r="AB80" i="72" s="1"/>
  <c r="AC80" i="72" s="1"/>
  <c r="AD80" i="72" s="1"/>
  <c r="AD83" i="72"/>
  <c r="AA84" i="72"/>
  <c r="AB84" i="72" s="1"/>
  <c r="AC84" i="72" s="1"/>
  <c r="AD84" i="72" s="1"/>
  <c r="AD87" i="72"/>
  <c r="AA88" i="72"/>
  <c r="AB88" i="72" s="1"/>
  <c r="AC88" i="72" s="1"/>
  <c r="AD88" i="72" s="1"/>
  <c r="AD89" i="72"/>
  <c r="AA90" i="72"/>
  <c r="AB90" i="72" s="1"/>
  <c r="AC90" i="72" s="1"/>
  <c r="AD90" i="72" s="1"/>
  <c r="AD93" i="72"/>
  <c r="AD95" i="72"/>
  <c r="AA100" i="72"/>
  <c r="AB100" i="72" s="1"/>
  <c r="AC100" i="72" s="1"/>
  <c r="AD100" i="72" s="1"/>
  <c r="AA104" i="72"/>
  <c r="AB104" i="72" s="1"/>
  <c r="AC104" i="72" s="1"/>
  <c r="AD104" i="72" s="1"/>
  <c r="AA108" i="72"/>
  <c r="AB108" i="72" s="1"/>
  <c r="AC108" i="72" s="1"/>
  <c r="AD108" i="72" s="1"/>
  <c r="AA112" i="72"/>
  <c r="AB112" i="72" s="1"/>
  <c r="AC112" i="72" s="1"/>
  <c r="AD112" i="72" s="1"/>
  <c r="AA116" i="72"/>
  <c r="AB116" i="72" s="1"/>
  <c r="AC116" i="72" s="1"/>
  <c r="AD116" i="72" s="1"/>
  <c r="AA120" i="72"/>
  <c r="AB120" i="72" s="1"/>
  <c r="AC120" i="72" s="1"/>
  <c r="AD120" i="72" s="1"/>
  <c r="AA124" i="72"/>
  <c r="AB124" i="72" s="1"/>
  <c r="AC124" i="72" s="1"/>
  <c r="AD124" i="72" s="1"/>
  <c r="AA128" i="72"/>
  <c r="AB128" i="72" s="1"/>
  <c r="AC128" i="72" s="1"/>
  <c r="AD128" i="72" s="1"/>
  <c r="AA132" i="72"/>
  <c r="AB132" i="72" s="1"/>
  <c r="AC132" i="72" s="1"/>
  <c r="AD132" i="72" s="1"/>
  <c r="AA136" i="72"/>
  <c r="AB136" i="72" s="1"/>
  <c r="AC136" i="72" s="1"/>
  <c r="AD136" i="72" s="1"/>
  <c r="AA140" i="72"/>
  <c r="AB140" i="72" s="1"/>
  <c r="AC140" i="72" s="1"/>
  <c r="AD140" i="72" s="1"/>
  <c r="AA148" i="72"/>
  <c r="AB148" i="72" s="1"/>
  <c r="AC148" i="72" s="1"/>
  <c r="AD148" i="72" s="1"/>
  <c r="AA168" i="72"/>
  <c r="AB168" i="72" s="1"/>
  <c r="AC168" i="72" s="1"/>
  <c r="AD168" i="72" s="1"/>
  <c r="AA172" i="72"/>
  <c r="AB172" i="72" s="1"/>
  <c r="AC172" i="72" s="1"/>
  <c r="AD172" i="72" s="1"/>
  <c r="AA180" i="72"/>
  <c r="AB180" i="72" s="1"/>
  <c r="AC180" i="72" s="1"/>
  <c r="AD180" i="72" s="1"/>
  <c r="AA184" i="72"/>
  <c r="AB184" i="72" s="1"/>
  <c r="AC184" i="72" s="1"/>
  <c r="AD184" i="72" s="1"/>
  <c r="AD189" i="72"/>
  <c r="AA192" i="72"/>
  <c r="AB192" i="72" s="1"/>
  <c r="AC192" i="72" s="1"/>
  <c r="AD192" i="72" s="1"/>
  <c r="AA200" i="72"/>
  <c r="AB200" i="72" s="1"/>
  <c r="AC200" i="72" s="1"/>
  <c r="AD200" i="72" s="1"/>
  <c r="AB97" i="72"/>
  <c r="AC97" i="72" s="1"/>
  <c r="AD97" i="72" s="1"/>
  <c r="AB101" i="72"/>
  <c r="AC101" i="72" s="1"/>
  <c r="AD101" i="72" s="1"/>
  <c r="AB105" i="72"/>
  <c r="AC105" i="72" s="1"/>
  <c r="AD105" i="72" s="1"/>
  <c r="AB109" i="72"/>
  <c r="AC109" i="72" s="1"/>
  <c r="AD109" i="72" s="1"/>
  <c r="AB113" i="72"/>
  <c r="AC113" i="72" s="1"/>
  <c r="AD113" i="72" s="1"/>
  <c r="AB117" i="72"/>
  <c r="AC117" i="72" s="1"/>
  <c r="AD117" i="72" s="1"/>
  <c r="AB121" i="72"/>
  <c r="AC121" i="72" s="1"/>
  <c r="AD121" i="72" s="1"/>
  <c r="AB125" i="72"/>
  <c r="AC125" i="72" s="1"/>
  <c r="AD125" i="72" s="1"/>
  <c r="AB129" i="72"/>
  <c r="AC129" i="72" s="1"/>
  <c r="AD129" i="72" s="1"/>
  <c r="AB133" i="72"/>
  <c r="AC133" i="72" s="1"/>
  <c r="AD133" i="72" s="1"/>
  <c r="AB137" i="72"/>
  <c r="AC137" i="72" s="1"/>
  <c r="AD137" i="72" s="1"/>
  <c r="AB141" i="72"/>
  <c r="AC141" i="72" s="1"/>
  <c r="AD141" i="72" s="1"/>
  <c r="AB145" i="72"/>
  <c r="AC145" i="72" s="1"/>
  <c r="AD145" i="72" s="1"/>
  <c r="AB149" i="72"/>
  <c r="AC149" i="72" s="1"/>
  <c r="AD149" i="72" s="1"/>
  <c r="AB153" i="72"/>
  <c r="AC153" i="72" s="1"/>
  <c r="AD153" i="72" s="1"/>
  <c r="AB157" i="72"/>
  <c r="AC157" i="72" s="1"/>
  <c r="AD157" i="72" s="1"/>
  <c r="AB161" i="72"/>
  <c r="AC161" i="72" s="1"/>
  <c r="AD161" i="72" s="1"/>
  <c r="AB165" i="72"/>
  <c r="AC165" i="72" s="1"/>
  <c r="AD165" i="72" s="1"/>
  <c r="AB169" i="72"/>
  <c r="AC169" i="72" s="1"/>
  <c r="AD169" i="72" s="1"/>
  <c r="AB173" i="72"/>
  <c r="AC173" i="72" s="1"/>
  <c r="AD173" i="72" s="1"/>
  <c r="AB177" i="72"/>
  <c r="AC177" i="72" s="1"/>
  <c r="AD177" i="72" s="1"/>
  <c r="AB181" i="72"/>
  <c r="AC181" i="72" s="1"/>
  <c r="AD181" i="72" s="1"/>
  <c r="AB185" i="72"/>
  <c r="AC185" i="72" s="1"/>
  <c r="AD185" i="72" s="1"/>
  <c r="AB189" i="72"/>
  <c r="AC189" i="72" s="1"/>
  <c r="AB193" i="72"/>
  <c r="AC193" i="72" s="1"/>
  <c r="AD193" i="72" s="1"/>
  <c r="AB197" i="72"/>
  <c r="AC197" i="72" s="1"/>
  <c r="AD197" i="72" s="1"/>
  <c r="AB201" i="72"/>
  <c r="AC201" i="72" s="1"/>
  <c r="AD201" i="72" s="1"/>
  <c r="AB205" i="72"/>
  <c r="AC205" i="72" s="1"/>
  <c r="AD205" i="72" s="1"/>
  <c r="AB238" i="72"/>
  <c r="AC238" i="72" s="1"/>
  <c r="AD238" i="72" s="1"/>
  <c r="AB246" i="72"/>
  <c r="AC246" i="72" s="1"/>
  <c r="AD246" i="72" s="1"/>
  <c r="AB254" i="72"/>
  <c r="AC254" i="72" s="1"/>
  <c r="AD254" i="72" s="1"/>
  <c r="AB262" i="72"/>
  <c r="AC262" i="72" s="1"/>
  <c r="AB270" i="72"/>
  <c r="AC270" i="72" s="1"/>
  <c r="AD270" i="72" s="1"/>
  <c r="AB278" i="72"/>
  <c r="AC278" i="72" s="1"/>
  <c r="AD278" i="72" s="1"/>
  <c r="AB286" i="72"/>
  <c r="AC286" i="72" s="1"/>
  <c r="AD286" i="72" s="1"/>
  <c r="AB294" i="72"/>
  <c r="AC294" i="72" s="1"/>
  <c r="AD294" i="72" s="1"/>
  <c r="AB302" i="72"/>
  <c r="AC302" i="72" s="1"/>
  <c r="AD302" i="72" s="1"/>
  <c r="AO305" i="72"/>
  <c r="AA327" i="72"/>
  <c r="AB327" i="72" s="1"/>
  <c r="AC327" i="72" s="1"/>
  <c r="AD327" i="72" s="1"/>
  <c r="AB335" i="72"/>
  <c r="AC335" i="72" s="1"/>
  <c r="AD335" i="72" s="1"/>
  <c r="AO337" i="72"/>
  <c r="AA360" i="72"/>
  <c r="AB360" i="72" s="1"/>
  <c r="AC360" i="72" s="1"/>
  <c r="AD360" i="72" s="1"/>
  <c r="AA392" i="72"/>
  <c r="AB392" i="72" s="1"/>
  <c r="AC392" i="72" s="1"/>
  <c r="AD392" i="72" s="1"/>
  <c r="AD102" i="72"/>
  <c r="AD134" i="72"/>
  <c r="AD166" i="72"/>
  <c r="AA208" i="72"/>
  <c r="AB208" i="72" s="1"/>
  <c r="AC208" i="72" s="1"/>
  <c r="AD208" i="72" s="1"/>
  <c r="AA212" i="72"/>
  <c r="AB212" i="72" s="1"/>
  <c r="AC212" i="72" s="1"/>
  <c r="AD212" i="72" s="1"/>
  <c r="AA216" i="72"/>
  <c r="AB216" i="72" s="1"/>
  <c r="AC216" i="72" s="1"/>
  <c r="AD216" i="72" s="1"/>
  <c r="AA220" i="72"/>
  <c r="AB220" i="72" s="1"/>
  <c r="AC220" i="72" s="1"/>
  <c r="AD220" i="72" s="1"/>
  <c r="AA224" i="72"/>
  <c r="AB224" i="72" s="1"/>
  <c r="AC224" i="72" s="1"/>
  <c r="AD224" i="72" s="1"/>
  <c r="AA228" i="72"/>
  <c r="AB228" i="72" s="1"/>
  <c r="AC228" i="72" s="1"/>
  <c r="AD228" i="72" s="1"/>
  <c r="AA232" i="72"/>
  <c r="AB232" i="72" s="1"/>
  <c r="AC232" i="72" s="1"/>
  <c r="AD232" i="72" s="1"/>
  <c r="AB98" i="72"/>
  <c r="AC98" i="72" s="1"/>
  <c r="AD98" i="72" s="1"/>
  <c r="AA99" i="72"/>
  <c r="AB99" i="72" s="1"/>
  <c r="AC99" i="72" s="1"/>
  <c r="AD99" i="72" s="1"/>
  <c r="AB102" i="72"/>
  <c r="AC102" i="72" s="1"/>
  <c r="AA103" i="72"/>
  <c r="AB103" i="72" s="1"/>
  <c r="AC103" i="72" s="1"/>
  <c r="AD103" i="72" s="1"/>
  <c r="AB106" i="72"/>
  <c r="AC106" i="72" s="1"/>
  <c r="AD106" i="72" s="1"/>
  <c r="AA107" i="72"/>
  <c r="AB107" i="72" s="1"/>
  <c r="AC107" i="72" s="1"/>
  <c r="AD107" i="72" s="1"/>
  <c r="AB110" i="72"/>
  <c r="AC110" i="72" s="1"/>
  <c r="AD110" i="72" s="1"/>
  <c r="AA111" i="72"/>
  <c r="AB111" i="72" s="1"/>
  <c r="AC111" i="72" s="1"/>
  <c r="AD111" i="72" s="1"/>
  <c r="AB114" i="72"/>
  <c r="AC114" i="72" s="1"/>
  <c r="AD114" i="72" s="1"/>
  <c r="AA115" i="72"/>
  <c r="AB115" i="72" s="1"/>
  <c r="AC115" i="72" s="1"/>
  <c r="AD115" i="72" s="1"/>
  <c r="AB118" i="72"/>
  <c r="AC118" i="72" s="1"/>
  <c r="AD118" i="72" s="1"/>
  <c r="AA119" i="72"/>
  <c r="AB119" i="72" s="1"/>
  <c r="AC119" i="72" s="1"/>
  <c r="AD119" i="72" s="1"/>
  <c r="AB122" i="72"/>
  <c r="AC122" i="72" s="1"/>
  <c r="AD122" i="72" s="1"/>
  <c r="AA123" i="72"/>
  <c r="AB123" i="72" s="1"/>
  <c r="AC123" i="72" s="1"/>
  <c r="AD123" i="72" s="1"/>
  <c r="AB126" i="72"/>
  <c r="AC126" i="72" s="1"/>
  <c r="AD126" i="72" s="1"/>
  <c r="AA127" i="72"/>
  <c r="AB127" i="72" s="1"/>
  <c r="AC127" i="72" s="1"/>
  <c r="AD127" i="72" s="1"/>
  <c r="AB130" i="72"/>
  <c r="AC130" i="72" s="1"/>
  <c r="AD130" i="72" s="1"/>
  <c r="AA131" i="72"/>
  <c r="AB131" i="72" s="1"/>
  <c r="AC131" i="72" s="1"/>
  <c r="AD131" i="72" s="1"/>
  <c r="AB134" i="72"/>
  <c r="AC134" i="72" s="1"/>
  <c r="AA135" i="72"/>
  <c r="AB135" i="72" s="1"/>
  <c r="AC135" i="72" s="1"/>
  <c r="AD135" i="72" s="1"/>
  <c r="AB138" i="72"/>
  <c r="AC138" i="72" s="1"/>
  <c r="AD138" i="72" s="1"/>
  <c r="AA139" i="72"/>
  <c r="AB139" i="72" s="1"/>
  <c r="AC139" i="72" s="1"/>
  <c r="AD139" i="72" s="1"/>
  <c r="AB142" i="72"/>
  <c r="AC142" i="72" s="1"/>
  <c r="AD142" i="72" s="1"/>
  <c r="AA143" i="72"/>
  <c r="AB143" i="72" s="1"/>
  <c r="AC143" i="72" s="1"/>
  <c r="AD143" i="72" s="1"/>
  <c r="AB146" i="72"/>
  <c r="AC146" i="72" s="1"/>
  <c r="AD146" i="72" s="1"/>
  <c r="AA147" i="72"/>
  <c r="AB147" i="72" s="1"/>
  <c r="AC147" i="72" s="1"/>
  <c r="AD147" i="72" s="1"/>
  <c r="AB150" i="72"/>
  <c r="AC150" i="72" s="1"/>
  <c r="AD150" i="72" s="1"/>
  <c r="AA151" i="72"/>
  <c r="AB151" i="72" s="1"/>
  <c r="AC151" i="72" s="1"/>
  <c r="AD151" i="72" s="1"/>
  <c r="AB154" i="72"/>
  <c r="AC154" i="72" s="1"/>
  <c r="AD154" i="72" s="1"/>
  <c r="AA155" i="72"/>
  <c r="AB155" i="72" s="1"/>
  <c r="AC155" i="72" s="1"/>
  <c r="AD155" i="72" s="1"/>
  <c r="AB158" i="72"/>
  <c r="AC158" i="72" s="1"/>
  <c r="AD158" i="72" s="1"/>
  <c r="AA159" i="72"/>
  <c r="AB159" i="72" s="1"/>
  <c r="AC159" i="72" s="1"/>
  <c r="AD159" i="72" s="1"/>
  <c r="AB162" i="72"/>
  <c r="AC162" i="72" s="1"/>
  <c r="AD162" i="72" s="1"/>
  <c r="AA163" i="72"/>
  <c r="AB163" i="72" s="1"/>
  <c r="AC163" i="72" s="1"/>
  <c r="AD163" i="72" s="1"/>
  <c r="AB166" i="72"/>
  <c r="AC166" i="72" s="1"/>
  <c r="AA167" i="72"/>
  <c r="AB167" i="72" s="1"/>
  <c r="AC167" i="72" s="1"/>
  <c r="AD167" i="72" s="1"/>
  <c r="AB170" i="72"/>
  <c r="AC170" i="72" s="1"/>
  <c r="AD170" i="72" s="1"/>
  <c r="AA171" i="72"/>
  <c r="AB171" i="72" s="1"/>
  <c r="AC171" i="72" s="1"/>
  <c r="AD171" i="72" s="1"/>
  <c r="AB174" i="72"/>
  <c r="AC174" i="72" s="1"/>
  <c r="AD174" i="72" s="1"/>
  <c r="AA175" i="72"/>
  <c r="AB175" i="72" s="1"/>
  <c r="AC175" i="72" s="1"/>
  <c r="AD175" i="72" s="1"/>
  <c r="AB178" i="72"/>
  <c r="AC178" i="72" s="1"/>
  <c r="AD178" i="72" s="1"/>
  <c r="AA179" i="72"/>
  <c r="AB179" i="72" s="1"/>
  <c r="AC179" i="72" s="1"/>
  <c r="AD179" i="72" s="1"/>
  <c r="AB182" i="72"/>
  <c r="AC182" i="72" s="1"/>
  <c r="AD182" i="72" s="1"/>
  <c r="AA183" i="72"/>
  <c r="AB183" i="72" s="1"/>
  <c r="AC183" i="72" s="1"/>
  <c r="AD183" i="72" s="1"/>
  <c r="AB186" i="72"/>
  <c r="AC186" i="72" s="1"/>
  <c r="AD186" i="72" s="1"/>
  <c r="AA187" i="72"/>
  <c r="AB187" i="72" s="1"/>
  <c r="AC187" i="72" s="1"/>
  <c r="AD187" i="72" s="1"/>
  <c r="AB190" i="72"/>
  <c r="AC190" i="72" s="1"/>
  <c r="AD190" i="72" s="1"/>
  <c r="AA191" i="72"/>
  <c r="AB191" i="72" s="1"/>
  <c r="AC191" i="72" s="1"/>
  <c r="AD191" i="72" s="1"/>
  <c r="AB194" i="72"/>
  <c r="AC194" i="72" s="1"/>
  <c r="AD194" i="72" s="1"/>
  <c r="AA195" i="72"/>
  <c r="AB195" i="72" s="1"/>
  <c r="AC195" i="72" s="1"/>
  <c r="AD195" i="72" s="1"/>
  <c r="AB198" i="72"/>
  <c r="AC198" i="72" s="1"/>
  <c r="AD198" i="72" s="1"/>
  <c r="AA199" i="72"/>
  <c r="AB199" i="72" s="1"/>
  <c r="AC199" i="72" s="1"/>
  <c r="AD199" i="72" s="1"/>
  <c r="AB202" i="72"/>
  <c r="AC202" i="72" s="1"/>
  <c r="AD202" i="72" s="1"/>
  <c r="AA203" i="72"/>
  <c r="AB203" i="72" s="1"/>
  <c r="AC203" i="72" s="1"/>
  <c r="AD203" i="72" s="1"/>
  <c r="AB206" i="72"/>
  <c r="AC206" i="72" s="1"/>
  <c r="AD206" i="72" s="1"/>
  <c r="AA209" i="72"/>
  <c r="AB209" i="72" s="1"/>
  <c r="AC209" i="72" s="1"/>
  <c r="AD209" i="72" s="1"/>
  <c r="AA213" i="72"/>
  <c r="AB213" i="72" s="1"/>
  <c r="AC213" i="72" s="1"/>
  <c r="AD213" i="72" s="1"/>
  <c r="AA217" i="72"/>
  <c r="AB217" i="72" s="1"/>
  <c r="AC217" i="72" s="1"/>
  <c r="AD217" i="72" s="1"/>
  <c r="AA221" i="72"/>
  <c r="AB221" i="72" s="1"/>
  <c r="AC221" i="72" s="1"/>
  <c r="AD221" i="72" s="1"/>
  <c r="AA225" i="72"/>
  <c r="AB225" i="72" s="1"/>
  <c r="AC225" i="72" s="1"/>
  <c r="AD225" i="72" s="1"/>
  <c r="AA229" i="72"/>
  <c r="AB229" i="72" s="1"/>
  <c r="AC229" i="72" s="1"/>
  <c r="AD229" i="72" s="1"/>
  <c r="AA233" i="72"/>
  <c r="AB233" i="72" s="1"/>
  <c r="AC233" i="72" s="1"/>
  <c r="AD233" i="72" s="1"/>
  <c r="AA237" i="72"/>
  <c r="AB237" i="72" s="1"/>
  <c r="AC237" i="72" s="1"/>
  <c r="AD237" i="72" s="1"/>
  <c r="AA241" i="72"/>
  <c r="AB241" i="72" s="1"/>
  <c r="AC241" i="72" s="1"/>
  <c r="AD241" i="72" s="1"/>
  <c r="AA245" i="72"/>
  <c r="AB245" i="72" s="1"/>
  <c r="AC245" i="72" s="1"/>
  <c r="AD245" i="72" s="1"/>
  <c r="AA249" i="72"/>
  <c r="AB249" i="72" s="1"/>
  <c r="AC249" i="72" s="1"/>
  <c r="AD249" i="72" s="1"/>
  <c r="AA253" i="72"/>
  <c r="AB253" i="72" s="1"/>
  <c r="AC253" i="72" s="1"/>
  <c r="AD253" i="72" s="1"/>
  <c r="AA257" i="72"/>
  <c r="AB257" i="72" s="1"/>
  <c r="AC257" i="72" s="1"/>
  <c r="AD257" i="72" s="1"/>
  <c r="AA261" i="72"/>
  <c r="AB261" i="72" s="1"/>
  <c r="AC261" i="72" s="1"/>
  <c r="AD261" i="72" s="1"/>
  <c r="AD262" i="72"/>
  <c r="AA265" i="72"/>
  <c r="AB265" i="72" s="1"/>
  <c r="AC265" i="72" s="1"/>
  <c r="AD265" i="72" s="1"/>
  <c r="AA269" i="72"/>
  <c r="AB269" i="72" s="1"/>
  <c r="AC269" i="72" s="1"/>
  <c r="AD269" i="72" s="1"/>
  <c r="AA273" i="72"/>
  <c r="AB273" i="72" s="1"/>
  <c r="AC273" i="72" s="1"/>
  <c r="AD273" i="72" s="1"/>
  <c r="AA277" i="72"/>
  <c r="AB277" i="72" s="1"/>
  <c r="AC277" i="72" s="1"/>
  <c r="AD277" i="72" s="1"/>
  <c r="AA281" i="72"/>
  <c r="AB281" i="72" s="1"/>
  <c r="AC281" i="72" s="1"/>
  <c r="AD281" i="72" s="1"/>
  <c r="AA285" i="72"/>
  <c r="AB285" i="72" s="1"/>
  <c r="AC285" i="72" s="1"/>
  <c r="AD285" i="72" s="1"/>
  <c r="AA289" i="72"/>
  <c r="AB289" i="72" s="1"/>
  <c r="AC289" i="72" s="1"/>
  <c r="AD289" i="72" s="1"/>
  <c r="AD290" i="72"/>
  <c r="AA293" i="72"/>
  <c r="AB293" i="72" s="1"/>
  <c r="AC293" i="72" s="1"/>
  <c r="AD293" i="72" s="1"/>
  <c r="AA297" i="72"/>
  <c r="AB297" i="72" s="1"/>
  <c r="AC297" i="72" s="1"/>
  <c r="AD297" i="72" s="1"/>
  <c r="AD298" i="72"/>
  <c r="AA301" i="72"/>
  <c r="AB301" i="72" s="1"/>
  <c r="AC301" i="72" s="1"/>
  <c r="AD301" i="72" s="1"/>
  <c r="AA307" i="72"/>
  <c r="AB307" i="72" s="1"/>
  <c r="AC307" i="72" s="1"/>
  <c r="AD307" i="72" s="1"/>
  <c r="AA315" i="72"/>
  <c r="AB315" i="72" s="1"/>
  <c r="AC315" i="72" s="1"/>
  <c r="AD315" i="72" s="1"/>
  <c r="AA323" i="72"/>
  <c r="AB323" i="72" s="1"/>
  <c r="AC323" i="72" s="1"/>
  <c r="AD323" i="72" s="1"/>
  <c r="AA331" i="72"/>
  <c r="AB331" i="72" s="1"/>
  <c r="AC331" i="72" s="1"/>
  <c r="AD331" i="72" s="1"/>
  <c r="AA339" i="72"/>
  <c r="AB339" i="72" s="1"/>
  <c r="AC339" i="72" s="1"/>
  <c r="AD339" i="72" s="1"/>
  <c r="AA348" i="72"/>
  <c r="AB348" i="72" s="1"/>
  <c r="AC348" i="72" s="1"/>
  <c r="AD348" i="72" s="1"/>
  <c r="AA356" i="72"/>
  <c r="AB356" i="72" s="1"/>
  <c r="AC356" i="72" s="1"/>
  <c r="AD356" i="72" s="1"/>
  <c r="AA364" i="72"/>
  <c r="AB364" i="72" s="1"/>
  <c r="AC364" i="72" s="1"/>
  <c r="AD364" i="72" s="1"/>
  <c r="AA372" i="72"/>
  <c r="AB372" i="72" s="1"/>
  <c r="AC372" i="72" s="1"/>
  <c r="AD372" i="72" s="1"/>
  <c r="AA380" i="72"/>
  <c r="AB380" i="72" s="1"/>
  <c r="AC380" i="72" s="1"/>
  <c r="AD380" i="72" s="1"/>
  <c r="AA388" i="72"/>
  <c r="AB388" i="72" s="1"/>
  <c r="AC388" i="72" s="1"/>
  <c r="AD388" i="72" s="1"/>
  <c r="AA396" i="72"/>
  <c r="AB396" i="72" s="1"/>
  <c r="AC396" i="72" s="1"/>
  <c r="AD396" i="72" s="1"/>
  <c r="AO410" i="72"/>
  <c r="AA412" i="72"/>
  <c r="AB412" i="72" s="1"/>
  <c r="AC412" i="72" s="1"/>
  <c r="AD412" i="72" s="1"/>
  <c r="AO418" i="72"/>
  <c r="AA420" i="72"/>
  <c r="AB420" i="72" s="1"/>
  <c r="AC420" i="72" s="1"/>
  <c r="AD420" i="72" s="1"/>
  <c r="AO426" i="72"/>
  <c r="AA428" i="72"/>
  <c r="AB428" i="72" s="1"/>
  <c r="AC428" i="72" s="1"/>
  <c r="AD428" i="72" s="1"/>
  <c r="AO434" i="72"/>
  <c r="AA436" i="72"/>
  <c r="AB436" i="72" s="1"/>
  <c r="AC436" i="72" s="1"/>
  <c r="AD436" i="72" s="1"/>
  <c r="AO442" i="72"/>
  <c r="AD283" i="72"/>
  <c r="AA410" i="72"/>
  <c r="AB410" i="72" s="1"/>
  <c r="AC410" i="72" s="1"/>
  <c r="AD410" i="72" s="1"/>
  <c r="AA418" i="72"/>
  <c r="AB418" i="72" s="1"/>
  <c r="AC418" i="72" s="1"/>
  <c r="AD418" i="72" s="1"/>
  <c r="AA426" i="72"/>
  <c r="AB426" i="72" s="1"/>
  <c r="AC426" i="72" s="1"/>
  <c r="AD426" i="72" s="1"/>
  <c r="AA434" i="72"/>
  <c r="AB434" i="72"/>
  <c r="AC434" i="72" s="1"/>
  <c r="AD434" i="72" s="1"/>
  <c r="AA442" i="72"/>
  <c r="AB442" i="72" s="1"/>
  <c r="AC442" i="72" s="1"/>
  <c r="AD442" i="72" s="1"/>
  <c r="AA444" i="72"/>
  <c r="AB444" i="72" s="1"/>
  <c r="AC444" i="72" s="1"/>
  <c r="AD444" i="72" s="1"/>
  <c r="AA446" i="72"/>
  <c r="AB446" i="72" s="1"/>
  <c r="AC446" i="72" s="1"/>
  <c r="AD446" i="72" s="1"/>
  <c r="AB235" i="72"/>
  <c r="AC235" i="72" s="1"/>
  <c r="AD235" i="72" s="1"/>
  <c r="AA236" i="72"/>
  <c r="AB236" i="72" s="1"/>
  <c r="AC236" i="72" s="1"/>
  <c r="AD236" i="72" s="1"/>
  <c r="AB239" i="72"/>
  <c r="AC239" i="72" s="1"/>
  <c r="AD239" i="72" s="1"/>
  <c r="AA240" i="72"/>
  <c r="AB240" i="72" s="1"/>
  <c r="AC240" i="72" s="1"/>
  <c r="AD240" i="72" s="1"/>
  <c r="AB243" i="72"/>
  <c r="AC243" i="72" s="1"/>
  <c r="AD243" i="72" s="1"/>
  <c r="AA244" i="72"/>
  <c r="AB244" i="72" s="1"/>
  <c r="AC244" i="72" s="1"/>
  <c r="AD244" i="72" s="1"/>
  <c r="AB247" i="72"/>
  <c r="AC247" i="72" s="1"/>
  <c r="AD247" i="72" s="1"/>
  <c r="AA248" i="72"/>
  <c r="AB248" i="72" s="1"/>
  <c r="AC248" i="72" s="1"/>
  <c r="AD248" i="72" s="1"/>
  <c r="AB251" i="72"/>
  <c r="AC251" i="72" s="1"/>
  <c r="AD251" i="72" s="1"/>
  <c r="AA252" i="72"/>
  <c r="AB252" i="72" s="1"/>
  <c r="AC252" i="72" s="1"/>
  <c r="AD252" i="72" s="1"/>
  <c r="AB255" i="72"/>
  <c r="AC255" i="72" s="1"/>
  <c r="AD255" i="72" s="1"/>
  <c r="AA256" i="72"/>
  <c r="AB256" i="72" s="1"/>
  <c r="AC256" i="72" s="1"/>
  <c r="AD256" i="72" s="1"/>
  <c r="AB259" i="72"/>
  <c r="AC259" i="72" s="1"/>
  <c r="AD259" i="72" s="1"/>
  <c r="AA260" i="72"/>
  <c r="AB260" i="72" s="1"/>
  <c r="AC260" i="72" s="1"/>
  <c r="AD260" i="72" s="1"/>
  <c r="AB263" i="72"/>
  <c r="AC263" i="72" s="1"/>
  <c r="AD263" i="72" s="1"/>
  <c r="AA264" i="72"/>
  <c r="AB264" i="72" s="1"/>
  <c r="AC264" i="72" s="1"/>
  <c r="AD264" i="72" s="1"/>
  <c r="AB267" i="72"/>
  <c r="AC267" i="72" s="1"/>
  <c r="AD267" i="72" s="1"/>
  <c r="AA268" i="72"/>
  <c r="AB268" i="72" s="1"/>
  <c r="AC268" i="72" s="1"/>
  <c r="AD268" i="72" s="1"/>
  <c r="AB271" i="72"/>
  <c r="AC271" i="72" s="1"/>
  <c r="AD271" i="72" s="1"/>
  <c r="AA272" i="72"/>
  <c r="AB272" i="72" s="1"/>
  <c r="AC272" i="72" s="1"/>
  <c r="AD272" i="72" s="1"/>
  <c r="AB275" i="72"/>
  <c r="AC275" i="72" s="1"/>
  <c r="AD275" i="72" s="1"/>
  <c r="AA276" i="72"/>
  <c r="AB276" i="72" s="1"/>
  <c r="AC276" i="72" s="1"/>
  <c r="AD276" i="72" s="1"/>
  <c r="AB279" i="72"/>
  <c r="AC279" i="72" s="1"/>
  <c r="AD279" i="72" s="1"/>
  <c r="AA280" i="72"/>
  <c r="AB280" i="72" s="1"/>
  <c r="AC280" i="72" s="1"/>
  <c r="AD280" i="72" s="1"/>
  <c r="AB283" i="72"/>
  <c r="AC283" i="72" s="1"/>
  <c r="AA284" i="72"/>
  <c r="AB284" i="72" s="1"/>
  <c r="AC284" i="72" s="1"/>
  <c r="AD284" i="72" s="1"/>
  <c r="AB287" i="72"/>
  <c r="AC287" i="72" s="1"/>
  <c r="AD287" i="72" s="1"/>
  <c r="AA288" i="72"/>
  <c r="AB288" i="72" s="1"/>
  <c r="AC288" i="72" s="1"/>
  <c r="AD288" i="72" s="1"/>
  <c r="AB291" i="72"/>
  <c r="AC291" i="72" s="1"/>
  <c r="AD291" i="72" s="1"/>
  <c r="AA292" i="72"/>
  <c r="AB292" i="72" s="1"/>
  <c r="AC292" i="72" s="1"/>
  <c r="AD292" i="72" s="1"/>
  <c r="AB295" i="72"/>
  <c r="AC295" i="72" s="1"/>
  <c r="AD295" i="72" s="1"/>
  <c r="AA296" i="72"/>
  <c r="AB296" i="72" s="1"/>
  <c r="AC296" i="72" s="1"/>
  <c r="AD296" i="72" s="1"/>
  <c r="AB299" i="72"/>
  <c r="AC299" i="72" s="1"/>
  <c r="AD299" i="72" s="1"/>
  <c r="AA300" i="72"/>
  <c r="AB300" i="72" s="1"/>
  <c r="AC300" i="72" s="1"/>
  <c r="AD300" i="72" s="1"/>
  <c r="AA303" i="72"/>
  <c r="AB303" i="72" s="1"/>
  <c r="AC303" i="72" s="1"/>
  <c r="AD303" i="72" s="1"/>
  <c r="AA306" i="72"/>
  <c r="AB306" i="72" s="1"/>
  <c r="AC306" i="72" s="1"/>
  <c r="AD306" i="72" s="1"/>
  <c r="AA310" i="72"/>
  <c r="AB310" i="72" s="1"/>
  <c r="AC310" i="72" s="1"/>
  <c r="AD310" i="72" s="1"/>
  <c r="AA314" i="72"/>
  <c r="AB314" i="72" s="1"/>
  <c r="AC314" i="72" s="1"/>
  <c r="AD314" i="72" s="1"/>
  <c r="AA318" i="72"/>
  <c r="AB318" i="72" s="1"/>
  <c r="AC318" i="72" s="1"/>
  <c r="AD318" i="72" s="1"/>
  <c r="AA322" i="72"/>
  <c r="AB322" i="72" s="1"/>
  <c r="AC322" i="72" s="1"/>
  <c r="AD322" i="72" s="1"/>
  <c r="AA326" i="72"/>
  <c r="AB326" i="72" s="1"/>
  <c r="AC326" i="72" s="1"/>
  <c r="AD326" i="72" s="1"/>
  <c r="AA330" i="72"/>
  <c r="AB330" i="72" s="1"/>
  <c r="AC330" i="72" s="1"/>
  <c r="AD330" i="72" s="1"/>
  <c r="AA334" i="72"/>
  <c r="AB334" i="72" s="1"/>
  <c r="AC334" i="72" s="1"/>
  <c r="AD334" i="72" s="1"/>
  <c r="AA338" i="72"/>
  <c r="AB338" i="72" s="1"/>
  <c r="AC338" i="72" s="1"/>
  <c r="AD338" i="72" s="1"/>
  <c r="AB342" i="72"/>
  <c r="AC342" i="72" s="1"/>
  <c r="AD342" i="72" s="1"/>
  <c r="AB346" i="72"/>
  <c r="AC346" i="72" s="1"/>
  <c r="AD346" i="72" s="1"/>
  <c r="AB350" i="72"/>
  <c r="AC350" i="72" s="1"/>
  <c r="AD350" i="72" s="1"/>
  <c r="AB354" i="72"/>
  <c r="AC354" i="72" s="1"/>
  <c r="AD354" i="72" s="1"/>
  <c r="AB358" i="72"/>
  <c r="AC358" i="72" s="1"/>
  <c r="AD358" i="72" s="1"/>
  <c r="AB362" i="72"/>
  <c r="AC362" i="72" s="1"/>
  <c r="AD362" i="72" s="1"/>
  <c r="AB366" i="72"/>
  <c r="AC366" i="72" s="1"/>
  <c r="AD366" i="72" s="1"/>
  <c r="AB370" i="72"/>
  <c r="AC370" i="72" s="1"/>
  <c r="AD370" i="72" s="1"/>
  <c r="AB374" i="72"/>
  <c r="AC374" i="72" s="1"/>
  <c r="AD374" i="72" s="1"/>
  <c r="AB378" i="72"/>
  <c r="AC378" i="72" s="1"/>
  <c r="AD378" i="72" s="1"/>
  <c r="AB382" i="72"/>
  <c r="AC382" i="72" s="1"/>
  <c r="AD382" i="72" s="1"/>
  <c r="AB386" i="72"/>
  <c r="AC386" i="72" s="1"/>
  <c r="AD386" i="72" s="1"/>
  <c r="AB390" i="72"/>
  <c r="AC390" i="72" s="1"/>
  <c r="AD390" i="72" s="1"/>
  <c r="AB394" i="72"/>
  <c r="AC394" i="72" s="1"/>
  <c r="AD394" i="72" s="1"/>
  <c r="AB398" i="72"/>
  <c r="AC398" i="72" s="1"/>
  <c r="AD398" i="72" s="1"/>
  <c r="AB402" i="72"/>
  <c r="AC402" i="72" s="1"/>
  <c r="AD402" i="72" s="1"/>
  <c r="AA408" i="72"/>
  <c r="AB408" i="72" s="1"/>
  <c r="AC408" i="72" s="1"/>
  <c r="AD408" i="72" s="1"/>
  <c r="AA416" i="72"/>
  <c r="AB416" i="72" s="1"/>
  <c r="AC416" i="72" s="1"/>
  <c r="AD416" i="72" s="1"/>
  <c r="AA424" i="72"/>
  <c r="AB424" i="72" s="1"/>
  <c r="AC424" i="72" s="1"/>
  <c r="AD424" i="72" s="1"/>
  <c r="AA432" i="72"/>
  <c r="AB432" i="72" s="1"/>
  <c r="AC432" i="72" s="1"/>
  <c r="AD432" i="72" s="1"/>
  <c r="AA440" i="72"/>
  <c r="AB440" i="72" s="1"/>
  <c r="AC440" i="72" s="1"/>
  <c r="AD440" i="72" s="1"/>
  <c r="AO405" i="72"/>
  <c r="AO407" i="72"/>
  <c r="AD407" i="72"/>
  <c r="AO409" i="72"/>
  <c r="AO411" i="72"/>
  <c r="AO413" i="72"/>
  <c r="AD413" i="72"/>
  <c r="AO415" i="72"/>
  <c r="AD415" i="72"/>
  <c r="AO417" i="72"/>
  <c r="AO419" i="72"/>
  <c r="AD419" i="72"/>
  <c r="AO421" i="72"/>
  <c r="AD421" i="72"/>
  <c r="AO423" i="72"/>
  <c r="AD423" i="72"/>
  <c r="AO425" i="72"/>
  <c r="AO427" i="72"/>
  <c r="AO429" i="72"/>
  <c r="AD429" i="72"/>
  <c r="AO431" i="72"/>
  <c r="AO433" i="72"/>
  <c r="AO435" i="72"/>
  <c r="AO437" i="72"/>
  <c r="AO439" i="72"/>
  <c r="AO441" i="72"/>
  <c r="AD441" i="72"/>
  <c r="AO443" i="72"/>
  <c r="AB304" i="72"/>
  <c r="AC304" i="72" s="1"/>
  <c r="AD304" i="72" s="1"/>
  <c r="AA305" i="72"/>
  <c r="AB305" i="72" s="1"/>
  <c r="AC305" i="72" s="1"/>
  <c r="AD305" i="72" s="1"/>
  <c r="AB308" i="72"/>
  <c r="AC308" i="72" s="1"/>
  <c r="AD308" i="72" s="1"/>
  <c r="AA309" i="72"/>
  <c r="AB309" i="72" s="1"/>
  <c r="AC309" i="72" s="1"/>
  <c r="AD309" i="72" s="1"/>
  <c r="AB312" i="72"/>
  <c r="AC312" i="72" s="1"/>
  <c r="AD312" i="72" s="1"/>
  <c r="AA313" i="72"/>
  <c r="AB313" i="72" s="1"/>
  <c r="AC313" i="72" s="1"/>
  <c r="AD313" i="72" s="1"/>
  <c r="AB316" i="72"/>
  <c r="AC316" i="72" s="1"/>
  <c r="AD316" i="72" s="1"/>
  <c r="AA317" i="72"/>
  <c r="AB317" i="72" s="1"/>
  <c r="AC317" i="72" s="1"/>
  <c r="AD317" i="72" s="1"/>
  <c r="AB320" i="72"/>
  <c r="AC320" i="72" s="1"/>
  <c r="AD320" i="72" s="1"/>
  <c r="AA321" i="72"/>
  <c r="AB321" i="72" s="1"/>
  <c r="AC321" i="72" s="1"/>
  <c r="AD321" i="72" s="1"/>
  <c r="AB324" i="72"/>
  <c r="AC324" i="72" s="1"/>
  <c r="AD324" i="72" s="1"/>
  <c r="AA325" i="72"/>
  <c r="AB325" i="72" s="1"/>
  <c r="AC325" i="72" s="1"/>
  <c r="AD325" i="72" s="1"/>
  <c r="AB328" i="72"/>
  <c r="AC328" i="72" s="1"/>
  <c r="AD328" i="72" s="1"/>
  <c r="AA329" i="72"/>
  <c r="AB329" i="72" s="1"/>
  <c r="AC329" i="72" s="1"/>
  <c r="AD329" i="72" s="1"/>
  <c r="AB332" i="72"/>
  <c r="AC332" i="72" s="1"/>
  <c r="AD332" i="72" s="1"/>
  <c r="AA333" i="72"/>
  <c r="AB333" i="72" s="1"/>
  <c r="AC333" i="72" s="1"/>
  <c r="AD333" i="72" s="1"/>
  <c r="AB336" i="72"/>
  <c r="AC336" i="72" s="1"/>
  <c r="AD336" i="72" s="1"/>
  <c r="AA337" i="72"/>
  <c r="AB337" i="72" s="1"/>
  <c r="AC337" i="72" s="1"/>
  <c r="AD337" i="72" s="1"/>
  <c r="AB340" i="72"/>
  <c r="AC340" i="72" s="1"/>
  <c r="AD340" i="72" s="1"/>
  <c r="AA341" i="72"/>
  <c r="AB341" i="72" s="1"/>
  <c r="AC341" i="72" s="1"/>
  <c r="AD341" i="72" s="1"/>
  <c r="AA343" i="72"/>
  <c r="AB343" i="72" s="1"/>
  <c r="AC343" i="72" s="1"/>
  <c r="AD343" i="72" s="1"/>
  <c r="AA345" i="72"/>
  <c r="AB345" i="72" s="1"/>
  <c r="AC345" i="72" s="1"/>
  <c r="AD345" i="72" s="1"/>
  <c r="AA347" i="72"/>
  <c r="AB347" i="72" s="1"/>
  <c r="AC347" i="72" s="1"/>
  <c r="AD347" i="72" s="1"/>
  <c r="AA349" i="72"/>
  <c r="AB349" i="72" s="1"/>
  <c r="AC349" i="72" s="1"/>
  <c r="AD349" i="72" s="1"/>
  <c r="AA351" i="72"/>
  <c r="AB351" i="72" s="1"/>
  <c r="AC351" i="72" s="1"/>
  <c r="AD351" i="72" s="1"/>
  <c r="AA353" i="72"/>
  <c r="AB353" i="72" s="1"/>
  <c r="AC353" i="72" s="1"/>
  <c r="AD353" i="72" s="1"/>
  <c r="AA355" i="72"/>
  <c r="AB355" i="72" s="1"/>
  <c r="AC355" i="72" s="1"/>
  <c r="AD355" i="72" s="1"/>
  <c r="AA357" i="72"/>
  <c r="AB357" i="72" s="1"/>
  <c r="AC357" i="72" s="1"/>
  <c r="AD357" i="72" s="1"/>
  <c r="AA359" i="72"/>
  <c r="AB359" i="72" s="1"/>
  <c r="AC359" i="72" s="1"/>
  <c r="AD359" i="72" s="1"/>
  <c r="AA361" i="72"/>
  <c r="AB361" i="72" s="1"/>
  <c r="AC361" i="72" s="1"/>
  <c r="AD361" i="72" s="1"/>
  <c r="AA363" i="72"/>
  <c r="AB363" i="72" s="1"/>
  <c r="AC363" i="72" s="1"/>
  <c r="AD363" i="72" s="1"/>
  <c r="AA365" i="72"/>
  <c r="AB365" i="72" s="1"/>
  <c r="AC365" i="72" s="1"/>
  <c r="AD365" i="72" s="1"/>
  <c r="AA367" i="72"/>
  <c r="AB367" i="72" s="1"/>
  <c r="AC367" i="72" s="1"/>
  <c r="AD367" i="72" s="1"/>
  <c r="AA369" i="72"/>
  <c r="AB369" i="72" s="1"/>
  <c r="AC369" i="72" s="1"/>
  <c r="AD369" i="72" s="1"/>
  <c r="AA371" i="72"/>
  <c r="AB371" i="72" s="1"/>
  <c r="AC371" i="72" s="1"/>
  <c r="AD371" i="72" s="1"/>
  <c r="AA373" i="72"/>
  <c r="AB373" i="72" s="1"/>
  <c r="AC373" i="72" s="1"/>
  <c r="AD373" i="72" s="1"/>
  <c r="AA375" i="72"/>
  <c r="AB375" i="72" s="1"/>
  <c r="AC375" i="72" s="1"/>
  <c r="AD375" i="72" s="1"/>
  <c r="AA377" i="72"/>
  <c r="AB377" i="72" s="1"/>
  <c r="AC377" i="72" s="1"/>
  <c r="AD377" i="72" s="1"/>
  <c r="AA379" i="72"/>
  <c r="AB379" i="72" s="1"/>
  <c r="AC379" i="72" s="1"/>
  <c r="AD379" i="72" s="1"/>
  <c r="AA381" i="72"/>
  <c r="AB381" i="72" s="1"/>
  <c r="AC381" i="72" s="1"/>
  <c r="AD381" i="72" s="1"/>
  <c r="AA383" i="72"/>
  <c r="AB383" i="72" s="1"/>
  <c r="AC383" i="72" s="1"/>
  <c r="AD383" i="72" s="1"/>
  <c r="AA385" i="72"/>
  <c r="AB385" i="72" s="1"/>
  <c r="AC385" i="72" s="1"/>
  <c r="AD385" i="72" s="1"/>
  <c r="AA387" i="72"/>
  <c r="AB387" i="72" s="1"/>
  <c r="AC387" i="72" s="1"/>
  <c r="AD387" i="72" s="1"/>
  <c r="AA389" i="72"/>
  <c r="AB389" i="72" s="1"/>
  <c r="AC389" i="72" s="1"/>
  <c r="AD389" i="72" s="1"/>
  <c r="AA391" i="72"/>
  <c r="AB391" i="72" s="1"/>
  <c r="AC391" i="72" s="1"/>
  <c r="AD391" i="72" s="1"/>
  <c r="AA393" i="72"/>
  <c r="AB393" i="72" s="1"/>
  <c r="AC393" i="72" s="1"/>
  <c r="AD393" i="72" s="1"/>
  <c r="AA395" i="72"/>
  <c r="AB395" i="72" s="1"/>
  <c r="AC395" i="72" s="1"/>
  <c r="AD395" i="72" s="1"/>
  <c r="AA397" i="72"/>
  <c r="AB397" i="72" s="1"/>
  <c r="AC397" i="72" s="1"/>
  <c r="AD397" i="72" s="1"/>
  <c r="AA399" i="72"/>
  <c r="AB399" i="72" s="1"/>
  <c r="AC399" i="72" s="1"/>
  <c r="AD399" i="72" s="1"/>
  <c r="AA401" i="72"/>
  <c r="AB401" i="72" s="1"/>
  <c r="AC401" i="72" s="1"/>
  <c r="AD401" i="72" s="1"/>
  <c r="AA403" i="72"/>
  <c r="AB403" i="72" s="1"/>
  <c r="AC403" i="72" s="1"/>
  <c r="AD403" i="72" s="1"/>
  <c r="AB404" i="72"/>
  <c r="AC404" i="72" s="1"/>
  <c r="AD404" i="72" s="1"/>
  <c r="AA445" i="72"/>
  <c r="AB445" i="72" s="1"/>
  <c r="AC445" i="72" s="1"/>
  <c r="AD445" i="72" s="1"/>
  <c r="Z448" i="72"/>
  <c r="AA448" i="72" s="1"/>
  <c r="Z447" i="72"/>
  <c r="Z30" i="72"/>
  <c r="AA30" i="72" s="1"/>
  <c r="Z29" i="72"/>
  <c r="AA29" i="72" s="1"/>
  <c r="AB29" i="72" s="1"/>
  <c r="AC29" i="72" s="1"/>
  <c r="Z28" i="72"/>
  <c r="Z27" i="72"/>
  <c r="AA27" i="72" s="1"/>
  <c r="AB27" i="72" s="1"/>
  <c r="AC27" i="72" s="1"/>
  <c r="Z25" i="72"/>
  <c r="Z24" i="72"/>
  <c r="AA24" i="72" s="1"/>
  <c r="Z22" i="72"/>
  <c r="AA22" i="72" s="1"/>
  <c r="Z19" i="72"/>
  <c r="AA19" i="72" s="1"/>
  <c r="AB19" i="72" s="1"/>
  <c r="AC19" i="72" s="1"/>
  <c r="Z18" i="72"/>
  <c r="AA18" i="72" s="1"/>
  <c r="AB18" i="72" s="1"/>
  <c r="AC18" i="72" s="1"/>
  <c r="Z17" i="72"/>
  <c r="AA17" i="72" s="1"/>
  <c r="Z16" i="72"/>
  <c r="AA16" i="72" s="1"/>
  <c r="Z15" i="72"/>
  <c r="AA15" i="72" s="1"/>
  <c r="AB15" i="72" s="1"/>
  <c r="AC15" i="72" s="1"/>
  <c r="Z14" i="72"/>
  <c r="Z13" i="72"/>
  <c r="AA13" i="72" s="1"/>
  <c r="AB13" i="72" s="1"/>
  <c r="AC13" i="72" s="1"/>
  <c r="Z12" i="72"/>
  <c r="AA12" i="72" s="1"/>
  <c r="AP448" i="72"/>
  <c r="X448" i="72" s="1"/>
  <c r="AP447" i="72"/>
  <c r="X447" i="72" s="1"/>
  <c r="AP30" i="72"/>
  <c r="X30" i="72" s="1"/>
  <c r="O34" i="71" s="1"/>
  <c r="AK34" i="71" s="1"/>
  <c r="AP29" i="72"/>
  <c r="X29" i="72" s="1"/>
  <c r="O33" i="71" s="1"/>
  <c r="P33" i="71" s="1"/>
  <c r="AP28" i="72"/>
  <c r="X28" i="72" s="1"/>
  <c r="O32" i="71" s="1"/>
  <c r="P32" i="71" s="1"/>
  <c r="AP27" i="72"/>
  <c r="X27" i="72" s="1"/>
  <c r="O31" i="71" s="1"/>
  <c r="P31" i="71" s="1"/>
  <c r="AP26" i="72"/>
  <c r="X26" i="72" s="1"/>
  <c r="AP25" i="72"/>
  <c r="X25" i="72" s="1"/>
  <c r="O29" i="71" s="1"/>
  <c r="P29" i="71" s="1"/>
  <c r="AP24" i="72"/>
  <c r="X24" i="72" s="1"/>
  <c r="O28" i="71" s="1"/>
  <c r="AK28" i="71" s="1"/>
  <c r="AP23" i="72"/>
  <c r="X23" i="72" s="1"/>
  <c r="O27" i="71" s="1"/>
  <c r="P27" i="71" s="1"/>
  <c r="AP22" i="72"/>
  <c r="X22" i="72" s="1"/>
  <c r="O26" i="71" s="1"/>
  <c r="AK26" i="71" s="1"/>
  <c r="AP21" i="72"/>
  <c r="X21" i="72" s="1"/>
  <c r="AP20" i="72"/>
  <c r="X20" i="72" s="1"/>
  <c r="O24" i="71" s="1"/>
  <c r="P24" i="71" s="1"/>
  <c r="AP19" i="72"/>
  <c r="X19" i="72" s="1"/>
  <c r="O23" i="71" s="1"/>
  <c r="P23" i="71" s="1"/>
  <c r="AP18" i="72"/>
  <c r="X18" i="72" s="1"/>
  <c r="O22" i="71" s="1"/>
  <c r="P22" i="71" s="1"/>
  <c r="AP17" i="72"/>
  <c r="X17" i="72" s="1"/>
  <c r="O21" i="71" s="1"/>
  <c r="P21" i="71" s="1"/>
  <c r="AP16" i="72"/>
  <c r="X16" i="72" s="1"/>
  <c r="O20" i="71" s="1"/>
  <c r="AK20" i="71" s="1"/>
  <c r="AP15" i="72"/>
  <c r="X15" i="72" s="1"/>
  <c r="O19" i="71" s="1"/>
  <c r="P19" i="71" s="1"/>
  <c r="AP14" i="72"/>
  <c r="X14" i="72" s="1"/>
  <c r="AP13" i="72"/>
  <c r="X13" i="72" s="1"/>
  <c r="AP12" i="72"/>
  <c r="X12" i="72" s="1"/>
  <c r="AP11" i="72"/>
  <c r="X11" i="72" s="1"/>
  <c r="Z11" i="72" s="1"/>
  <c r="AA11" i="72" s="1"/>
  <c r="AB11" i="72" s="1"/>
  <c r="AC11" i="72" s="1"/>
  <c r="AP10" i="72"/>
  <c r="X10" i="72" s="1"/>
  <c r="Z10" i="72" s="1"/>
  <c r="AA10" i="72" s="1"/>
  <c r="AP9" i="72"/>
  <c r="X9" i="72" s="1"/>
  <c r="Z9" i="72" s="1"/>
  <c r="AP8" i="72"/>
  <c r="X8" i="72" s="1"/>
  <c r="Z8" i="72" s="1"/>
  <c r="AA8" i="72" s="1"/>
  <c r="AP7" i="72"/>
  <c r="X7" i="72" s="1"/>
  <c r="Z7" i="72" s="1"/>
  <c r="AA7" i="72" s="1"/>
  <c r="AP6" i="72"/>
  <c r="X6" i="72" s="1"/>
  <c r="Z6" i="72" s="1"/>
  <c r="AA6" i="72" s="1"/>
  <c r="AP5" i="72"/>
  <c r="X5" i="72" s="1"/>
  <c r="Z5" i="72" s="1"/>
  <c r="AA5" i="72" s="1"/>
  <c r="AB5" i="72" s="1"/>
  <c r="AC5" i="72" s="1"/>
  <c r="Z23" i="72" l="1"/>
  <c r="AA23" i="72" s="1"/>
  <c r="Z20" i="72"/>
  <c r="P26" i="71"/>
  <c r="P34" i="71"/>
  <c r="AK32" i="71"/>
  <c r="AK24" i="71"/>
  <c r="Z26" i="72"/>
  <c r="AA26" i="72" s="1"/>
  <c r="AB26" i="72" s="1"/>
  <c r="AC26" i="72" s="1"/>
  <c r="AD26" i="72" s="1"/>
  <c r="O30" i="71"/>
  <c r="AK22" i="71"/>
  <c r="P28" i="71"/>
  <c r="P20" i="71"/>
  <c r="AK31" i="71"/>
  <c r="AK23" i="71"/>
  <c r="AK29" i="71"/>
  <c r="AK21" i="71"/>
  <c r="Z21" i="72"/>
  <c r="AA21" i="72" s="1"/>
  <c r="AB21" i="72" s="1"/>
  <c r="AC21" i="72" s="1"/>
  <c r="AD21" i="72" s="1"/>
  <c r="O25" i="71"/>
  <c r="AK33" i="71"/>
  <c r="AK27" i="71"/>
  <c r="AK19" i="71"/>
  <c r="AB6" i="72"/>
  <c r="AC6" i="72" s="1"/>
  <c r="AD6" i="72" s="1"/>
  <c r="AB10" i="72"/>
  <c r="AC10" i="72" s="1"/>
  <c r="AD10" i="72" s="1"/>
  <c r="AB22" i="72"/>
  <c r="AC22" i="72" s="1"/>
  <c r="AD22" i="72" s="1"/>
  <c r="AB30" i="72"/>
  <c r="AC30" i="72" s="1"/>
  <c r="AD30" i="72" s="1"/>
  <c r="AD13" i="72"/>
  <c r="AD5" i="72"/>
  <c r="AD27" i="72"/>
  <c r="AD11" i="72"/>
  <c r="AD18" i="72"/>
  <c r="AD29" i="72"/>
  <c r="AD15" i="72"/>
  <c r="AD19" i="72"/>
  <c r="AA14" i="72"/>
  <c r="AB14" i="72" s="1"/>
  <c r="AC14" i="72" s="1"/>
  <c r="AD14" i="72" s="1"/>
  <c r="AA9" i="72"/>
  <c r="AB9" i="72" s="1"/>
  <c r="AC9" i="72" s="1"/>
  <c r="AD9" i="72" s="1"/>
  <c r="AA447" i="72"/>
  <c r="AB447" i="72" s="1"/>
  <c r="AC447" i="72" s="1"/>
  <c r="AD447" i="72" s="1"/>
  <c r="AB7" i="72"/>
  <c r="AC7" i="72" s="1"/>
  <c r="AD7" i="72" s="1"/>
  <c r="AA28" i="72"/>
  <c r="AB28" i="72" s="1"/>
  <c r="AB12" i="72"/>
  <c r="AC12" i="72" s="1"/>
  <c r="AD12" i="72" s="1"/>
  <c r="AB17" i="72"/>
  <c r="AC17" i="72" s="1"/>
  <c r="AD17" i="72" s="1"/>
  <c r="AA20" i="72"/>
  <c r="AB20" i="72" s="1"/>
  <c r="AC20" i="72" s="1"/>
  <c r="AD20" i="72" s="1"/>
  <c r="AB23" i="72"/>
  <c r="AC23" i="72" s="1"/>
  <c r="AD23" i="72" s="1"/>
  <c r="AA25" i="72"/>
  <c r="AB25" i="72" s="1"/>
  <c r="AC25" i="72" s="1"/>
  <c r="AD25" i="72" s="1"/>
  <c r="AB8" i="72"/>
  <c r="AC8" i="72" s="1"/>
  <c r="AD8" i="72" s="1"/>
  <c r="AB16" i="72"/>
  <c r="AC16" i="72" s="1"/>
  <c r="AD16" i="72" s="1"/>
  <c r="AB24" i="72"/>
  <c r="AC24" i="72" s="1"/>
  <c r="AD24" i="72" s="1"/>
  <c r="AB448" i="72"/>
  <c r="AC448" i="72" s="1"/>
  <c r="AD448" i="72" s="1"/>
  <c r="AO17" i="72"/>
  <c r="Q21" i="71" s="1"/>
  <c r="R21" i="71" s="1"/>
  <c r="AO16" i="72"/>
  <c r="Q20" i="71" s="1"/>
  <c r="R20" i="71" s="1"/>
  <c r="AO15" i="72"/>
  <c r="Q19" i="71" s="1"/>
  <c r="R19" i="71" s="1"/>
  <c r="AO14" i="72"/>
  <c r="Q18" i="71" s="1"/>
  <c r="AO13" i="72"/>
  <c r="Q17" i="71" s="1"/>
  <c r="AO12" i="72"/>
  <c r="Q16" i="71" s="1"/>
  <c r="AO11" i="72"/>
  <c r="Q15" i="71" s="1"/>
  <c r="AO10" i="72"/>
  <c r="Q14" i="71" s="1"/>
  <c r="AO9" i="72"/>
  <c r="Q13" i="71" s="1"/>
  <c r="AO8" i="72"/>
  <c r="Q12" i="71" s="1"/>
  <c r="AO7" i="72"/>
  <c r="Q11" i="71" s="1"/>
  <c r="AO6" i="72"/>
  <c r="Q10" i="71" s="1"/>
  <c r="AO5" i="72"/>
  <c r="Q9" i="71" s="1"/>
  <c r="P30" i="71" l="1"/>
  <c r="AK30" i="71"/>
  <c r="P25" i="71"/>
  <c r="AK25" i="71"/>
  <c r="D5" i="71" l="1"/>
  <c r="T18" i="71"/>
  <c r="S18" i="71"/>
  <c r="R18" i="71"/>
  <c r="N18" i="71"/>
  <c r="M18" i="71"/>
  <c r="AC18" i="71" s="1"/>
  <c r="L18" i="71"/>
  <c r="K18" i="71"/>
  <c r="I18" i="71"/>
  <c r="AG18" i="71" s="1"/>
  <c r="H18" i="71"/>
  <c r="F18" i="71"/>
  <c r="G18" i="71" s="1"/>
  <c r="E18" i="71"/>
  <c r="D18" i="71"/>
  <c r="C18" i="71"/>
  <c r="T17" i="71"/>
  <c r="S17" i="71"/>
  <c r="R17" i="71"/>
  <c r="N17" i="71"/>
  <c r="M17" i="71"/>
  <c r="AJ17" i="71" s="1"/>
  <c r="L17" i="71"/>
  <c r="K17" i="71"/>
  <c r="I17" i="71"/>
  <c r="AG17" i="71" s="1"/>
  <c r="H17" i="71"/>
  <c r="F17" i="71"/>
  <c r="G17" i="71" s="1"/>
  <c r="E17" i="71"/>
  <c r="D17" i="71"/>
  <c r="C17" i="71"/>
  <c r="T16" i="71"/>
  <c r="S16" i="71"/>
  <c r="R16" i="71"/>
  <c r="N16" i="71"/>
  <c r="M16" i="71"/>
  <c r="AC16" i="71" s="1"/>
  <c r="L16" i="71"/>
  <c r="K16" i="71"/>
  <c r="I16" i="71"/>
  <c r="AG16" i="71" s="1"/>
  <c r="H16" i="71"/>
  <c r="F16" i="71"/>
  <c r="G16" i="71" s="1"/>
  <c r="E16" i="71"/>
  <c r="D16" i="71"/>
  <c r="C16" i="71"/>
  <c r="T15" i="71"/>
  <c r="S15" i="71"/>
  <c r="R15" i="71"/>
  <c r="N15" i="71"/>
  <c r="M15" i="71"/>
  <c r="AC15" i="71" s="1"/>
  <c r="L15" i="71"/>
  <c r="K15" i="71"/>
  <c r="I15" i="71"/>
  <c r="AG15" i="71" s="1"/>
  <c r="H15" i="71"/>
  <c r="F15" i="71"/>
  <c r="G15" i="71" s="1"/>
  <c r="E15" i="71"/>
  <c r="D15" i="71"/>
  <c r="C15" i="71"/>
  <c r="T14" i="71"/>
  <c r="S14" i="71"/>
  <c r="R14" i="71"/>
  <c r="N14" i="71"/>
  <c r="M14" i="71"/>
  <c r="AC14" i="71" s="1"/>
  <c r="L14" i="71"/>
  <c r="K14" i="71"/>
  <c r="I14" i="71"/>
  <c r="AG14" i="71" s="1"/>
  <c r="H14" i="71"/>
  <c r="F14" i="71"/>
  <c r="G14" i="71" s="1"/>
  <c r="E14" i="71"/>
  <c r="D14" i="71"/>
  <c r="C14" i="71"/>
  <c r="T13" i="71"/>
  <c r="S13" i="71"/>
  <c r="R13" i="71"/>
  <c r="N13" i="71"/>
  <c r="M13" i="71"/>
  <c r="AJ13" i="71" s="1"/>
  <c r="L13" i="71"/>
  <c r="K13" i="71"/>
  <c r="I13" i="71"/>
  <c r="AG13" i="71" s="1"/>
  <c r="H13" i="71"/>
  <c r="F13" i="71"/>
  <c r="G13" i="71" s="1"/>
  <c r="E13" i="71"/>
  <c r="D13" i="71"/>
  <c r="C13" i="71"/>
  <c r="T12" i="71"/>
  <c r="S12" i="71"/>
  <c r="R12" i="71"/>
  <c r="N12" i="71"/>
  <c r="M12" i="71"/>
  <c r="AC12" i="71" s="1"/>
  <c r="L12" i="71"/>
  <c r="K12" i="71"/>
  <c r="I12" i="71"/>
  <c r="AG12" i="71" s="1"/>
  <c r="H12" i="71"/>
  <c r="F12" i="71"/>
  <c r="G12" i="71" s="1"/>
  <c r="E12" i="71"/>
  <c r="D12" i="71"/>
  <c r="C12" i="71"/>
  <c r="AJ14" i="71" l="1"/>
  <c r="AJ12" i="71"/>
  <c r="AC17" i="71"/>
  <c r="AC13" i="71"/>
  <c r="AJ16" i="71"/>
  <c r="AJ18" i="71"/>
  <c r="AJ15" i="71"/>
  <c r="U12" i="71"/>
  <c r="U13" i="71"/>
  <c r="U14" i="71"/>
  <c r="U15" i="71"/>
  <c r="U16" i="71"/>
  <c r="U17" i="71"/>
  <c r="U18" i="71"/>
  <c r="K11" i="71"/>
  <c r="K10" i="71"/>
  <c r="K9" i="71"/>
  <c r="O14" i="71" l="1"/>
  <c r="O15" i="71"/>
  <c r="P15" i="71" s="1"/>
  <c r="O16" i="71"/>
  <c r="O18" i="71"/>
  <c r="P18" i="71" s="1"/>
  <c r="AO18" i="72"/>
  <c r="Q22" i="71" s="1"/>
  <c r="R22" i="71" s="1"/>
  <c r="AO19" i="72"/>
  <c r="Q23" i="71" s="1"/>
  <c r="R23" i="71" s="1"/>
  <c r="AO20" i="72"/>
  <c r="Q24" i="71" s="1"/>
  <c r="R24" i="71" s="1"/>
  <c r="AO21" i="72"/>
  <c r="Q25" i="71" s="1"/>
  <c r="R25" i="71" s="1"/>
  <c r="AO22" i="72"/>
  <c r="Q26" i="71" s="1"/>
  <c r="R26" i="71" s="1"/>
  <c r="AO24" i="72"/>
  <c r="Q28" i="71" s="1"/>
  <c r="R28" i="71" s="1"/>
  <c r="AO25" i="72"/>
  <c r="Q29" i="71" s="1"/>
  <c r="R29" i="71" s="1"/>
  <c r="AO26" i="72"/>
  <c r="Q30" i="71" s="1"/>
  <c r="R30" i="71" s="1"/>
  <c r="AO27" i="72"/>
  <c r="Q31" i="71" s="1"/>
  <c r="R31" i="71" s="1"/>
  <c r="AO28" i="72"/>
  <c r="Q32" i="71" s="1"/>
  <c r="R32" i="71" s="1"/>
  <c r="AO29" i="72"/>
  <c r="Q33" i="71" s="1"/>
  <c r="R33" i="71" s="1"/>
  <c r="AO30" i="72"/>
  <c r="Q34" i="71" s="1"/>
  <c r="R34" i="71" s="1"/>
  <c r="AO23" i="72" l="1"/>
  <c r="Q27" i="71" s="1"/>
  <c r="R27" i="71" s="1"/>
  <c r="AO448" i="72"/>
  <c r="AO447" i="72"/>
  <c r="O13" i="71"/>
  <c r="P16" i="71"/>
  <c r="AK16" i="71"/>
  <c r="P14" i="71"/>
  <c r="AK14" i="71"/>
  <c r="AK18" i="71"/>
  <c r="O17" i="71"/>
  <c r="O12" i="71"/>
  <c r="AK15" i="71"/>
  <c r="P17" i="71" l="1"/>
  <c r="AK17" i="71"/>
  <c r="P13" i="71"/>
  <c r="AK13" i="71"/>
  <c r="P12" i="71"/>
  <c r="AK12" i="71"/>
  <c r="T11" i="71"/>
  <c r="S11" i="71"/>
  <c r="R11" i="71"/>
  <c r="N11" i="71"/>
  <c r="L11" i="71"/>
  <c r="I11" i="71"/>
  <c r="H11" i="71"/>
  <c r="F11" i="71"/>
  <c r="G11" i="71" s="1"/>
  <c r="E11" i="71"/>
  <c r="D11" i="71"/>
  <c r="C11" i="71"/>
  <c r="T10" i="71"/>
  <c r="S10" i="71"/>
  <c r="R10" i="71"/>
  <c r="N10" i="71"/>
  <c r="L10" i="71"/>
  <c r="I10" i="71"/>
  <c r="AG10" i="71" s="1"/>
  <c r="H10" i="71"/>
  <c r="F10" i="71"/>
  <c r="G10" i="71" s="1"/>
  <c r="E10" i="71"/>
  <c r="D10" i="71"/>
  <c r="C10" i="71"/>
  <c r="N9" i="71"/>
  <c r="L9" i="71"/>
  <c r="I9" i="71"/>
  <c r="U10" i="71" l="1"/>
  <c r="AG11" i="71"/>
  <c r="U11" i="71"/>
  <c r="AG9" i="71" l="1"/>
  <c r="C9" i="71" l="1"/>
  <c r="J90" i="70"/>
  <c r="I90" i="70"/>
  <c r="H90" i="70"/>
  <c r="G90" i="70"/>
  <c r="F90" i="70"/>
  <c r="E90" i="70"/>
  <c r="J89" i="70"/>
  <c r="I89" i="70"/>
  <c r="H89" i="70"/>
  <c r="G89" i="70"/>
  <c r="F89" i="70"/>
  <c r="E89" i="70"/>
  <c r="J79" i="70"/>
  <c r="I79" i="70"/>
  <c r="H79" i="70"/>
  <c r="G79" i="70"/>
  <c r="F79" i="70"/>
  <c r="E79" i="70"/>
  <c r="J78" i="70"/>
  <c r="I78" i="70"/>
  <c r="H78" i="70"/>
  <c r="G78" i="70"/>
  <c r="F78" i="70"/>
  <c r="E78" i="70"/>
  <c r="J57" i="70"/>
  <c r="I57" i="70"/>
  <c r="H57" i="70"/>
  <c r="G57" i="70"/>
  <c r="F57" i="70"/>
  <c r="E57" i="70"/>
  <c r="J56" i="70"/>
  <c r="I56" i="70"/>
  <c r="H56" i="70"/>
  <c r="G56" i="70"/>
  <c r="F56" i="70"/>
  <c r="E56" i="70"/>
  <c r="J46" i="70"/>
  <c r="I46" i="70"/>
  <c r="H46" i="70"/>
  <c r="G46" i="70"/>
  <c r="F46" i="70"/>
  <c r="E46" i="70"/>
  <c r="J45" i="70"/>
  <c r="I45" i="70"/>
  <c r="H45" i="70"/>
  <c r="G45" i="70"/>
  <c r="F45" i="70"/>
  <c r="E45" i="70"/>
  <c r="J24" i="70"/>
  <c r="I24" i="70"/>
  <c r="H24" i="70"/>
  <c r="G24" i="70"/>
  <c r="F24" i="70"/>
  <c r="E24" i="70"/>
  <c r="J23" i="70"/>
  <c r="I23" i="70"/>
  <c r="H23" i="70"/>
  <c r="G23" i="70"/>
  <c r="F23" i="70"/>
  <c r="E23" i="70"/>
  <c r="J13" i="70"/>
  <c r="I13" i="70"/>
  <c r="J12" i="70"/>
  <c r="I12" i="70"/>
  <c r="H13" i="70"/>
  <c r="G13" i="70"/>
  <c r="F13" i="70"/>
  <c r="H12" i="70"/>
  <c r="G12" i="70"/>
  <c r="F12" i="70"/>
  <c r="E13" i="70"/>
  <c r="E12" i="70"/>
  <c r="M11" i="71" l="1"/>
  <c r="M10" i="71"/>
  <c r="AJ11" i="71" l="1"/>
  <c r="AC11" i="71"/>
  <c r="AJ10" i="71"/>
  <c r="AC10" i="71"/>
  <c r="O10" i="71"/>
  <c r="P10" i="71" s="1"/>
  <c r="O11" i="71"/>
  <c r="P11" i="71" s="1"/>
  <c r="Y449" i="72"/>
  <c r="T449" i="72"/>
  <c r="S449" i="72"/>
  <c r="R449" i="72"/>
  <c r="M9" i="71"/>
  <c r="AJ9" i="71" s="1"/>
  <c r="AG1" i="72"/>
  <c r="Y1" i="72"/>
  <c r="T1" i="72"/>
  <c r="S1" i="72"/>
  <c r="R1" i="72"/>
  <c r="T9" i="71"/>
  <c r="S9" i="71"/>
  <c r="R9" i="71"/>
  <c r="H9" i="71"/>
  <c r="F9" i="71"/>
  <c r="G9" i="71" s="1"/>
  <c r="E9" i="71"/>
  <c r="D9" i="71"/>
  <c r="N4" i="71"/>
  <c r="L4" i="71"/>
  <c r="M178" i="70"/>
  <c r="J178" i="70"/>
  <c r="I178" i="70"/>
  <c r="H178" i="70"/>
  <c r="G178" i="70"/>
  <c r="F178" i="70"/>
  <c r="E178" i="70"/>
  <c r="M177" i="70"/>
  <c r="J177" i="70"/>
  <c r="I177" i="70"/>
  <c r="H177" i="70"/>
  <c r="G177" i="70"/>
  <c r="F177" i="70"/>
  <c r="E177" i="70"/>
  <c r="M167" i="70"/>
  <c r="J167" i="70"/>
  <c r="I167" i="70"/>
  <c r="H167" i="70"/>
  <c r="G167" i="70"/>
  <c r="F167" i="70"/>
  <c r="E167" i="70"/>
  <c r="M166" i="70"/>
  <c r="J166" i="70"/>
  <c r="I166" i="70"/>
  <c r="H166" i="70"/>
  <c r="G166" i="70"/>
  <c r="F166" i="70"/>
  <c r="E166" i="70"/>
  <c r="L156" i="70"/>
  <c r="J156" i="70"/>
  <c r="I156" i="70"/>
  <c r="H156" i="70"/>
  <c r="G156" i="70"/>
  <c r="F156" i="70"/>
  <c r="E156" i="70"/>
  <c r="L155" i="70"/>
  <c r="J155" i="70"/>
  <c r="I155" i="70"/>
  <c r="H155" i="70"/>
  <c r="G155" i="70"/>
  <c r="F155" i="70"/>
  <c r="E155" i="70"/>
  <c r="C148" i="70"/>
  <c r="C149" i="70" s="1"/>
  <c r="C150" i="70" s="1"/>
  <c r="C151" i="70" s="1"/>
  <c r="C152" i="70" s="1"/>
  <c r="C153" i="70" s="1"/>
  <c r="C154" i="70" s="1"/>
  <c r="C155" i="70" s="1"/>
  <c r="C156" i="70" s="1"/>
  <c r="C157" i="70" s="1"/>
  <c r="L145" i="70"/>
  <c r="J145" i="70"/>
  <c r="I145" i="70"/>
  <c r="H145" i="70"/>
  <c r="G145" i="70"/>
  <c r="F145" i="70"/>
  <c r="E145" i="70"/>
  <c r="L144" i="70"/>
  <c r="J144" i="70"/>
  <c r="I144" i="70"/>
  <c r="H144" i="70"/>
  <c r="G144" i="70"/>
  <c r="F144" i="70"/>
  <c r="E144" i="70"/>
  <c r="C137" i="70"/>
  <c r="C138" i="70" s="1"/>
  <c r="C139" i="70" s="1"/>
  <c r="C140" i="70" s="1"/>
  <c r="C141" i="70" s="1"/>
  <c r="C142" i="70" s="1"/>
  <c r="C143" i="70" s="1"/>
  <c r="C144" i="70" s="1"/>
  <c r="C145" i="70" s="1"/>
  <c r="C146" i="70" s="1"/>
  <c r="M134" i="70"/>
  <c r="J134" i="70"/>
  <c r="I134" i="70"/>
  <c r="H134" i="70"/>
  <c r="G134" i="70"/>
  <c r="F134" i="70"/>
  <c r="E134" i="70"/>
  <c r="M133" i="70"/>
  <c r="J133" i="70"/>
  <c r="I133" i="70"/>
  <c r="H133" i="70"/>
  <c r="G133" i="70"/>
  <c r="F133" i="70"/>
  <c r="E133" i="70"/>
  <c r="L123" i="70"/>
  <c r="J123" i="70"/>
  <c r="I123" i="70"/>
  <c r="H123" i="70"/>
  <c r="G123" i="70"/>
  <c r="F123" i="70"/>
  <c r="E123" i="70"/>
  <c r="L122" i="70"/>
  <c r="J122" i="70"/>
  <c r="I122" i="70"/>
  <c r="H122" i="70"/>
  <c r="G122" i="70"/>
  <c r="F122" i="70"/>
  <c r="E122" i="70"/>
  <c r="C115" i="70"/>
  <c r="C116" i="70" s="1"/>
  <c r="C117" i="70" s="1"/>
  <c r="C118" i="70" s="1"/>
  <c r="C119" i="70" s="1"/>
  <c r="C120" i="70" s="1"/>
  <c r="C121" i="70" s="1"/>
  <c r="C122" i="70" s="1"/>
  <c r="C123" i="70" s="1"/>
  <c r="C124" i="70" s="1"/>
  <c r="L112" i="70"/>
  <c r="J112" i="70"/>
  <c r="I112" i="70"/>
  <c r="H112" i="70"/>
  <c r="G112" i="70"/>
  <c r="F112" i="70"/>
  <c r="E112" i="70"/>
  <c r="L111" i="70"/>
  <c r="J111" i="70"/>
  <c r="I111" i="70"/>
  <c r="H111" i="70"/>
  <c r="G111" i="70"/>
  <c r="F111" i="70"/>
  <c r="E111" i="70"/>
  <c r="C104" i="70"/>
  <c r="C105" i="70" s="1"/>
  <c r="M101" i="70"/>
  <c r="J101" i="70"/>
  <c r="I101" i="70"/>
  <c r="H101" i="70"/>
  <c r="G101" i="70"/>
  <c r="F101" i="70"/>
  <c r="E101" i="70"/>
  <c r="M100" i="70"/>
  <c r="J100" i="70"/>
  <c r="I100" i="70"/>
  <c r="H100" i="70"/>
  <c r="G100" i="70"/>
  <c r="F100" i="70"/>
  <c r="E100" i="70"/>
  <c r="L90" i="70"/>
  <c r="L89" i="70"/>
  <c r="L79" i="70"/>
  <c r="L78" i="70"/>
  <c r="M68" i="70"/>
  <c r="J68" i="70"/>
  <c r="I68" i="70"/>
  <c r="H68" i="70"/>
  <c r="G68" i="70"/>
  <c r="F68" i="70"/>
  <c r="E68" i="70"/>
  <c r="M67" i="70"/>
  <c r="J67" i="70"/>
  <c r="I67" i="70"/>
  <c r="H67" i="70"/>
  <c r="G67" i="70"/>
  <c r="F67" i="70"/>
  <c r="E67" i="70"/>
  <c r="L57" i="70"/>
  <c r="L56" i="70"/>
  <c r="L46" i="70"/>
  <c r="L45" i="70"/>
  <c r="M35" i="70"/>
  <c r="J35" i="70"/>
  <c r="I35" i="70"/>
  <c r="H35" i="70"/>
  <c r="G35" i="70"/>
  <c r="F35" i="70"/>
  <c r="E35" i="70"/>
  <c r="M34" i="70"/>
  <c r="J34" i="70"/>
  <c r="I34" i="70"/>
  <c r="H34" i="70"/>
  <c r="G34" i="70"/>
  <c r="F34" i="70"/>
  <c r="E34" i="70"/>
  <c r="L24" i="70"/>
  <c r="L23" i="70"/>
  <c r="L13" i="70"/>
  <c r="L12" i="70"/>
  <c r="B5" i="70"/>
  <c r="X25" i="71" l="1"/>
  <c r="X20" i="71"/>
  <c r="X26" i="71"/>
  <c r="X35" i="71"/>
  <c r="X28" i="71"/>
  <c r="X30" i="71"/>
  <c r="X23" i="71"/>
  <c r="X29" i="71"/>
  <c r="X22" i="71"/>
  <c r="X24" i="71"/>
  <c r="X19" i="71"/>
  <c r="X36" i="71"/>
  <c r="X31" i="71"/>
  <c r="X34" i="71"/>
  <c r="X33" i="71"/>
  <c r="X27" i="71"/>
  <c r="X21" i="71"/>
  <c r="X32" i="71"/>
  <c r="G154" i="70"/>
  <c r="L44" i="70"/>
  <c r="H143" i="70"/>
  <c r="E154" i="70"/>
  <c r="L154" i="70"/>
  <c r="L88" i="70"/>
  <c r="L77" i="70"/>
  <c r="F154" i="70"/>
  <c r="L55" i="70"/>
  <c r="G88" i="70"/>
  <c r="E77" i="70"/>
  <c r="G55" i="70"/>
  <c r="E44" i="70"/>
  <c r="G11" i="70"/>
  <c r="E11" i="70"/>
  <c r="E88" i="70"/>
  <c r="E55" i="70"/>
  <c r="G44" i="70"/>
  <c r="F44" i="70"/>
  <c r="F88" i="70"/>
  <c r="H77" i="70"/>
  <c r="F55" i="70"/>
  <c r="H44" i="70"/>
  <c r="F11" i="70"/>
  <c r="G77" i="70"/>
  <c r="H88" i="70"/>
  <c r="F77" i="70"/>
  <c r="H55" i="70"/>
  <c r="H11" i="70"/>
  <c r="H121" i="70"/>
  <c r="E121" i="70"/>
  <c r="E143" i="70"/>
  <c r="F121" i="70"/>
  <c r="F143" i="70"/>
  <c r="H154" i="70"/>
  <c r="G121" i="70"/>
  <c r="L121" i="70"/>
  <c r="G143" i="70"/>
  <c r="L143" i="70"/>
  <c r="X13" i="71"/>
  <c r="X14" i="71"/>
  <c r="X16" i="71"/>
  <c r="X17" i="71"/>
  <c r="X18" i="71"/>
  <c r="X15" i="71"/>
  <c r="X12" i="71"/>
  <c r="AC9" i="71"/>
  <c r="X11" i="71"/>
  <c r="AK11" i="71"/>
  <c r="AK10" i="71"/>
  <c r="K5" i="71"/>
  <c r="F75" i="70"/>
  <c r="F73" i="70"/>
  <c r="F71" i="70"/>
  <c r="F42" i="70"/>
  <c r="F40" i="70"/>
  <c r="F38" i="70"/>
  <c r="F7" i="70"/>
  <c r="E7" i="70"/>
  <c r="F4" i="70"/>
  <c r="E10" i="70"/>
  <c r="E6" i="70"/>
  <c r="E4" i="70"/>
  <c r="E75" i="70"/>
  <c r="E73" i="70"/>
  <c r="E71" i="70"/>
  <c r="E42" i="70"/>
  <c r="E40" i="70"/>
  <c r="E38" i="70"/>
  <c r="F8" i="70"/>
  <c r="F76" i="70"/>
  <c r="F74" i="70"/>
  <c r="F72" i="70"/>
  <c r="F70" i="70"/>
  <c r="F43" i="70"/>
  <c r="F41" i="70"/>
  <c r="F39" i="70"/>
  <c r="F37" i="70"/>
  <c r="F9" i="70"/>
  <c r="F5" i="70"/>
  <c r="E9" i="70"/>
  <c r="E5" i="70"/>
  <c r="F10" i="70"/>
  <c r="E8" i="70"/>
  <c r="E76" i="70"/>
  <c r="E74" i="70"/>
  <c r="E72" i="70"/>
  <c r="E70" i="70"/>
  <c r="E43" i="70"/>
  <c r="E41" i="70"/>
  <c r="E39" i="70"/>
  <c r="E37" i="70"/>
  <c r="F6" i="70"/>
  <c r="G5" i="71"/>
  <c r="I5" i="71"/>
  <c r="P449" i="72"/>
  <c r="W1" i="72"/>
  <c r="C106" i="70"/>
  <c r="L106" i="70" s="1"/>
  <c r="F105" i="70"/>
  <c r="E105" i="70"/>
  <c r="L39" i="70"/>
  <c r="L148" i="70"/>
  <c r="F142" i="70"/>
  <c r="F140" i="70"/>
  <c r="F138" i="70"/>
  <c r="F147" i="70"/>
  <c r="F141" i="70"/>
  <c r="F139" i="70"/>
  <c r="F137" i="70"/>
  <c r="F104" i="70"/>
  <c r="F103" i="70"/>
  <c r="E116" i="70"/>
  <c r="F114" i="70"/>
  <c r="E103" i="70"/>
  <c r="L37" i="70"/>
  <c r="L114" i="70"/>
  <c r="L38" i="70"/>
  <c r="L147" i="70"/>
  <c r="E142" i="70"/>
  <c r="E141" i="70"/>
  <c r="E140" i="70"/>
  <c r="E139" i="70"/>
  <c r="E138" i="70"/>
  <c r="E137" i="70"/>
  <c r="F136" i="70"/>
  <c r="E118" i="70"/>
  <c r="E104" i="70"/>
  <c r="D2" i="71"/>
  <c r="U9" i="71"/>
  <c r="B6" i="70"/>
  <c r="L116" i="70"/>
  <c r="F118" i="70"/>
  <c r="L149" i="70"/>
  <c r="L150" i="70"/>
  <c r="L153" i="70"/>
  <c r="E153" i="70"/>
  <c r="E152" i="70"/>
  <c r="E151" i="70"/>
  <c r="E150" i="70"/>
  <c r="E149" i="70"/>
  <c r="E148" i="70"/>
  <c r="E147" i="70"/>
  <c r="J5" i="71"/>
  <c r="L142" i="70"/>
  <c r="L141" i="70"/>
  <c r="L140" i="70"/>
  <c r="L139" i="70"/>
  <c r="L138" i="70"/>
  <c r="L137" i="70"/>
  <c r="L136" i="70"/>
  <c r="L120" i="70"/>
  <c r="L119" i="70"/>
  <c r="L103" i="70"/>
  <c r="L104" i="70"/>
  <c r="L105" i="70"/>
  <c r="E115" i="70"/>
  <c r="E117" i="70"/>
  <c r="E119" i="70"/>
  <c r="E120" i="70"/>
  <c r="F148" i="70"/>
  <c r="F149" i="70"/>
  <c r="F150" i="70"/>
  <c r="F151" i="70"/>
  <c r="F152" i="70"/>
  <c r="F153" i="70"/>
  <c r="F116" i="70"/>
  <c r="L118" i="70"/>
  <c r="L151" i="70"/>
  <c r="L152" i="70"/>
  <c r="L4" i="70"/>
  <c r="L5" i="70"/>
  <c r="L70" i="70"/>
  <c r="L71" i="70"/>
  <c r="L72" i="70"/>
  <c r="E114" i="70"/>
  <c r="F115" i="70"/>
  <c r="L115" i="70"/>
  <c r="F117" i="70"/>
  <c r="L117" i="70"/>
  <c r="F119" i="70"/>
  <c r="F120" i="70"/>
  <c r="E136" i="70"/>
  <c r="X9" i="71"/>
  <c r="AC28" i="72"/>
  <c r="AD28" i="72" s="1"/>
  <c r="X449" i="72"/>
  <c r="P1" i="72"/>
  <c r="G165" i="70" l="1"/>
  <c r="E165" i="70"/>
  <c r="H165" i="70"/>
  <c r="M66" i="70"/>
  <c r="F165" i="70"/>
  <c r="F99" i="70"/>
  <c r="G99" i="70"/>
  <c r="M165" i="70"/>
  <c r="G66" i="70"/>
  <c r="M99" i="70"/>
  <c r="E66" i="70"/>
  <c r="E99" i="70"/>
  <c r="H99" i="70"/>
  <c r="F66" i="70"/>
  <c r="H66" i="70"/>
  <c r="X10" i="71"/>
  <c r="O9" i="71"/>
  <c r="M159" i="70"/>
  <c r="G40" i="70"/>
  <c r="G6" i="70"/>
  <c r="G37" i="70"/>
  <c r="G70" i="70"/>
  <c r="G5" i="70"/>
  <c r="G38" i="70"/>
  <c r="G75" i="70"/>
  <c r="G7" i="70"/>
  <c r="G9" i="70"/>
  <c r="G43" i="70"/>
  <c r="G76" i="70"/>
  <c r="G8" i="70"/>
  <c r="G73" i="70"/>
  <c r="G41" i="70"/>
  <c r="G74" i="70"/>
  <c r="G4" i="70"/>
  <c r="G42" i="70"/>
  <c r="G71" i="70"/>
  <c r="G10" i="70"/>
  <c r="G39" i="70"/>
  <c r="G72" i="70"/>
  <c r="M127" i="70"/>
  <c r="M160" i="70"/>
  <c r="G115" i="70"/>
  <c r="M164" i="70"/>
  <c r="E124" i="70"/>
  <c r="M161" i="70"/>
  <c r="E157" i="70"/>
  <c r="E159" i="70"/>
  <c r="E163" i="70"/>
  <c r="E126" i="70"/>
  <c r="F159" i="70"/>
  <c r="F160" i="70"/>
  <c r="G105" i="70"/>
  <c r="G119" i="70"/>
  <c r="G140" i="70"/>
  <c r="B7" i="70"/>
  <c r="F124" i="70"/>
  <c r="G151" i="70"/>
  <c r="M125" i="70"/>
  <c r="M163" i="70"/>
  <c r="F158" i="70"/>
  <c r="F146" i="70"/>
  <c r="E162" i="70"/>
  <c r="F157" i="70"/>
  <c r="F127" i="70"/>
  <c r="G150" i="70"/>
  <c r="G138" i="70"/>
  <c r="L40" i="70"/>
  <c r="G153" i="70"/>
  <c r="G149" i="70"/>
  <c r="L6" i="70"/>
  <c r="G116" i="70"/>
  <c r="M128" i="70"/>
  <c r="M126" i="70"/>
  <c r="L146" i="70"/>
  <c r="M158" i="70"/>
  <c r="M162" i="70"/>
  <c r="M5" i="71"/>
  <c r="E160" i="70"/>
  <c r="E164" i="70"/>
  <c r="F125" i="70"/>
  <c r="F161" i="70"/>
  <c r="F162" i="70"/>
  <c r="E127" i="70"/>
  <c r="C107" i="70"/>
  <c r="F106" i="70"/>
  <c r="F128" i="70" s="1"/>
  <c r="E106" i="70"/>
  <c r="E128" i="70" s="1"/>
  <c r="Z1" i="72"/>
  <c r="G103" i="70"/>
  <c r="G147" i="70"/>
  <c r="G136" i="70"/>
  <c r="G142" i="70"/>
  <c r="X1" i="72"/>
  <c r="G152" i="70"/>
  <c r="G148" i="70"/>
  <c r="E158" i="70"/>
  <c r="E146" i="70"/>
  <c r="G118" i="70"/>
  <c r="G106" i="70"/>
  <c r="G104" i="70"/>
  <c r="G120" i="70"/>
  <c r="G137" i="70"/>
  <c r="G139" i="70"/>
  <c r="G141" i="70"/>
  <c r="G117" i="70"/>
  <c r="E161" i="70"/>
  <c r="L157" i="70"/>
  <c r="L124" i="70"/>
  <c r="E125" i="70"/>
  <c r="F126" i="70"/>
  <c r="F163" i="70"/>
  <c r="G114" i="70"/>
  <c r="F164" i="70"/>
  <c r="Y28" i="71" l="1"/>
  <c r="Y25" i="71"/>
  <c r="Y22" i="71"/>
  <c r="Y24" i="71"/>
  <c r="Y20" i="71"/>
  <c r="Y33" i="71"/>
  <c r="Y26" i="71"/>
  <c r="Y19" i="71"/>
  <c r="Y35" i="71"/>
  <c r="Y32" i="71"/>
  <c r="Y36" i="71"/>
  <c r="Y30" i="71"/>
  <c r="Y23" i="71"/>
  <c r="Y34" i="71"/>
  <c r="Y27" i="71"/>
  <c r="AK9" i="71"/>
  <c r="I11" i="70"/>
  <c r="I88" i="70"/>
  <c r="I121" i="70"/>
  <c r="I154" i="70"/>
  <c r="I44" i="70"/>
  <c r="I143" i="70"/>
  <c r="I77" i="70"/>
  <c r="I55" i="70"/>
  <c r="Y17" i="71"/>
  <c r="Y14" i="71"/>
  <c r="Y18" i="71"/>
  <c r="Y12" i="71"/>
  <c r="Y15" i="71"/>
  <c r="Y16" i="71"/>
  <c r="Y13" i="71"/>
  <c r="Y11" i="71"/>
  <c r="Y10" i="71"/>
  <c r="Z449" i="72"/>
  <c r="G161" i="70"/>
  <c r="I37" i="70"/>
  <c r="I5" i="70"/>
  <c r="I6" i="70"/>
  <c r="I4" i="70"/>
  <c r="I73" i="70"/>
  <c r="I43" i="70"/>
  <c r="I8" i="70"/>
  <c r="I71" i="70"/>
  <c r="I38" i="70"/>
  <c r="I41" i="70"/>
  <c r="I9" i="70"/>
  <c r="I76" i="70"/>
  <c r="I70" i="70"/>
  <c r="I72" i="70"/>
  <c r="I148" i="70"/>
  <c r="I39" i="70"/>
  <c r="I40" i="70"/>
  <c r="I75" i="70"/>
  <c r="I42" i="70"/>
  <c r="I7" i="70"/>
  <c r="I10" i="70"/>
  <c r="I74" i="70"/>
  <c r="I141" i="70"/>
  <c r="I105" i="70"/>
  <c r="I150" i="70"/>
  <c r="G126" i="70"/>
  <c r="I120" i="70"/>
  <c r="I152" i="70"/>
  <c r="I116" i="70"/>
  <c r="I137" i="70"/>
  <c r="I149" i="70"/>
  <c r="G164" i="70"/>
  <c r="G163" i="70"/>
  <c r="M168" i="70"/>
  <c r="I147" i="70"/>
  <c r="I119" i="70"/>
  <c r="I117" i="70"/>
  <c r="O5" i="71"/>
  <c r="I106" i="70"/>
  <c r="I138" i="70"/>
  <c r="I153" i="70"/>
  <c r="I118" i="70"/>
  <c r="I114" i="70"/>
  <c r="G128" i="70"/>
  <c r="G160" i="70"/>
  <c r="G125" i="70"/>
  <c r="L73" i="70"/>
  <c r="E168" i="70"/>
  <c r="G157" i="70"/>
  <c r="I136" i="70"/>
  <c r="I104" i="70"/>
  <c r="F168" i="70"/>
  <c r="I140" i="70"/>
  <c r="G162" i="70"/>
  <c r="L41" i="70"/>
  <c r="G124" i="70"/>
  <c r="G159" i="70"/>
  <c r="I142" i="70"/>
  <c r="I151" i="70"/>
  <c r="I139" i="70"/>
  <c r="I115" i="70"/>
  <c r="B8" i="70"/>
  <c r="L7" i="70"/>
  <c r="C108" i="70"/>
  <c r="F107" i="70"/>
  <c r="F129" i="70" s="1"/>
  <c r="E107" i="70"/>
  <c r="L107" i="70"/>
  <c r="G107" i="70"/>
  <c r="G129" i="70" s="1"/>
  <c r="I107" i="70"/>
  <c r="G146" i="70"/>
  <c r="G158" i="70"/>
  <c r="AA449" i="72"/>
  <c r="I103" i="70"/>
  <c r="G127" i="70"/>
  <c r="Y31" i="71" l="1"/>
  <c r="Y21" i="71"/>
  <c r="Y29" i="71"/>
  <c r="I99" i="70"/>
  <c r="I165" i="70"/>
  <c r="I66" i="70"/>
  <c r="I161" i="70"/>
  <c r="I164" i="70"/>
  <c r="Y9" i="71"/>
  <c r="I159" i="70"/>
  <c r="M2" i="71"/>
  <c r="I157" i="70"/>
  <c r="I127" i="70"/>
  <c r="I163" i="70"/>
  <c r="I124" i="70"/>
  <c r="I160" i="70"/>
  <c r="I129" i="70"/>
  <c r="I128" i="70"/>
  <c r="I126" i="70"/>
  <c r="E129" i="70"/>
  <c r="AD449" i="72"/>
  <c r="B9" i="70"/>
  <c r="L8" i="70"/>
  <c r="AA1" i="72"/>
  <c r="I162" i="70"/>
  <c r="AD1" i="72"/>
  <c r="I125" i="70"/>
  <c r="G168" i="70"/>
  <c r="I158" i="70"/>
  <c r="I146" i="70"/>
  <c r="AC1" i="72"/>
  <c r="L74" i="70"/>
  <c r="M129" i="70"/>
  <c r="C109" i="70"/>
  <c r="I108" i="70"/>
  <c r="I130" i="70" s="1"/>
  <c r="L108" i="70"/>
  <c r="M130" i="70" s="1"/>
  <c r="F108" i="70"/>
  <c r="F130" i="70" s="1"/>
  <c r="G108" i="70"/>
  <c r="G130" i="70" s="1"/>
  <c r="E108" i="70"/>
  <c r="E130" i="70" s="1"/>
  <c r="L42" i="70"/>
  <c r="AB449" i="72" l="1"/>
  <c r="AC449" i="72"/>
  <c r="AB1" i="72"/>
  <c r="G47" i="70"/>
  <c r="L43" i="70"/>
  <c r="L47" i="70" s="1"/>
  <c r="B10" i="70"/>
  <c r="L9" i="70"/>
  <c r="C110" i="70"/>
  <c r="F109" i="70"/>
  <c r="F131" i="70" s="1"/>
  <c r="E109" i="70"/>
  <c r="E131" i="70" s="1"/>
  <c r="I109" i="70"/>
  <c r="I131" i="70" s="1"/>
  <c r="L109" i="70"/>
  <c r="M131" i="70" s="1"/>
  <c r="G109" i="70"/>
  <c r="G131" i="70" s="1"/>
  <c r="L75" i="70"/>
  <c r="I168" i="70"/>
  <c r="I47" i="70"/>
  <c r="C111" i="70" l="1"/>
  <c r="I110" i="70"/>
  <c r="I132" i="70" s="1"/>
  <c r="I135" i="70" s="1"/>
  <c r="E110" i="70"/>
  <c r="E132" i="70" s="1"/>
  <c r="E135" i="70" s="1"/>
  <c r="H110" i="70"/>
  <c r="H132" i="70" s="1"/>
  <c r="L110" i="70"/>
  <c r="M132" i="70" s="1"/>
  <c r="M135" i="70" s="1"/>
  <c r="G110" i="70"/>
  <c r="G132" i="70" s="1"/>
  <c r="G135" i="70" s="1"/>
  <c r="F110" i="70"/>
  <c r="F132" i="70" s="1"/>
  <c r="F135" i="70" s="1"/>
  <c r="F49" i="70"/>
  <c r="E51" i="70"/>
  <c r="F48" i="70"/>
  <c r="E52" i="70"/>
  <c r="E49" i="70"/>
  <c r="F54" i="70"/>
  <c r="E50" i="70"/>
  <c r="F53" i="70"/>
  <c r="F52" i="70"/>
  <c r="E48" i="70"/>
  <c r="F51" i="70"/>
  <c r="E53" i="70"/>
  <c r="F50" i="70"/>
  <c r="E54" i="70"/>
  <c r="G52" i="70"/>
  <c r="G50" i="70"/>
  <c r="G54" i="70"/>
  <c r="G53" i="70"/>
  <c r="G48" i="70"/>
  <c r="G49" i="70"/>
  <c r="G51" i="70"/>
  <c r="I49" i="70"/>
  <c r="I52" i="70"/>
  <c r="I51" i="70"/>
  <c r="I48" i="70"/>
  <c r="I50" i="70"/>
  <c r="I54" i="70"/>
  <c r="I53" i="70"/>
  <c r="L76" i="70"/>
  <c r="G80" i="70"/>
  <c r="L48" i="70"/>
  <c r="B11" i="70"/>
  <c r="I14" i="70"/>
  <c r="F14" i="70"/>
  <c r="G14" i="70"/>
  <c r="L10" i="70"/>
  <c r="F47" i="70"/>
  <c r="E47" i="70"/>
  <c r="B1" i="70"/>
  <c r="I113" i="70" l="1"/>
  <c r="L113" i="70"/>
  <c r="F113" i="70"/>
  <c r="E113" i="70"/>
  <c r="G113" i="70"/>
  <c r="B12" i="70"/>
  <c r="B13" i="70" s="1"/>
  <c r="B14" i="70" s="1"/>
  <c r="B15" i="70" s="1"/>
  <c r="E20" i="70" s="1"/>
  <c r="L11" i="70"/>
  <c r="L14" i="70" s="1"/>
  <c r="C112" i="70"/>
  <c r="F86" i="70"/>
  <c r="F81" i="70"/>
  <c r="E85" i="70"/>
  <c r="F84" i="70"/>
  <c r="E86" i="70"/>
  <c r="F87" i="70"/>
  <c r="E83" i="70"/>
  <c r="F82" i="70"/>
  <c r="E84" i="70"/>
  <c r="F85" i="70"/>
  <c r="E81" i="70"/>
  <c r="E82" i="70"/>
  <c r="F83" i="70"/>
  <c r="E87" i="70"/>
  <c r="G87" i="70"/>
  <c r="G86" i="70"/>
  <c r="G81" i="70"/>
  <c r="G85" i="70"/>
  <c r="G83" i="70"/>
  <c r="G84" i="70"/>
  <c r="G82" i="70"/>
  <c r="I87" i="70"/>
  <c r="I85" i="70"/>
  <c r="I84" i="70"/>
  <c r="I86" i="70"/>
  <c r="I83" i="70"/>
  <c r="I81" i="70"/>
  <c r="I82" i="70"/>
  <c r="F15" i="70"/>
  <c r="F19" i="70"/>
  <c r="G20" i="70"/>
  <c r="I19" i="70"/>
  <c r="I17" i="70"/>
  <c r="F59" i="70"/>
  <c r="G60" i="70"/>
  <c r="L49" i="70"/>
  <c r="M60" i="70" s="1"/>
  <c r="E60" i="70"/>
  <c r="I60" i="70"/>
  <c r="F60" i="70"/>
  <c r="L81" i="70"/>
  <c r="L15" i="70"/>
  <c r="E59" i="70"/>
  <c r="M59" i="70"/>
  <c r="E14" i="70"/>
  <c r="G59" i="70"/>
  <c r="I80" i="70"/>
  <c r="L80" i="70"/>
  <c r="F80" i="70"/>
  <c r="I59" i="70"/>
  <c r="E80" i="70"/>
  <c r="I30" i="8"/>
  <c r="B16" i="70" l="1"/>
  <c r="I21" i="70"/>
  <c r="G17" i="70"/>
  <c r="E16" i="70"/>
  <c r="E27" i="70" s="1"/>
  <c r="F18" i="70"/>
  <c r="G19" i="70"/>
  <c r="E15" i="70"/>
  <c r="E26" i="70" s="1"/>
  <c r="E19" i="70"/>
  <c r="I15" i="70"/>
  <c r="I26" i="70" s="1"/>
  <c r="G15" i="70"/>
  <c r="G26" i="70" s="1"/>
  <c r="E18" i="70"/>
  <c r="F20" i="70"/>
  <c r="I18" i="70"/>
  <c r="G16" i="70"/>
  <c r="G27" i="70" s="1"/>
  <c r="F16" i="70"/>
  <c r="F27" i="70" s="1"/>
  <c r="I16" i="70"/>
  <c r="I27" i="70" s="1"/>
  <c r="G18" i="70"/>
  <c r="E17" i="70"/>
  <c r="I20" i="70"/>
  <c r="E21" i="70"/>
  <c r="F21" i="70"/>
  <c r="G21" i="70"/>
  <c r="F17" i="70"/>
  <c r="G22" i="70"/>
  <c r="G33" i="70" s="1"/>
  <c r="F22" i="70"/>
  <c r="F33" i="70" s="1"/>
  <c r="E22" i="70"/>
  <c r="E33" i="70" s="1"/>
  <c r="H22" i="70"/>
  <c r="H33" i="70" s="1"/>
  <c r="I22" i="70"/>
  <c r="I33" i="70" s="1"/>
  <c r="C113" i="70"/>
  <c r="F26" i="70"/>
  <c r="M92" i="70"/>
  <c r="I93" i="70"/>
  <c r="E93" i="70"/>
  <c r="F93" i="70"/>
  <c r="L82" i="70"/>
  <c r="M93" i="70" s="1"/>
  <c r="G93" i="70"/>
  <c r="B17" i="70"/>
  <c r="L16" i="70"/>
  <c r="M27" i="70" s="1"/>
  <c r="F92" i="70"/>
  <c r="I92" i="70"/>
  <c r="M26" i="70"/>
  <c r="E92" i="70"/>
  <c r="G92" i="70"/>
  <c r="G61" i="70"/>
  <c r="L50" i="70"/>
  <c r="E61" i="70" l="1"/>
  <c r="M61" i="70"/>
  <c r="E94" i="70"/>
  <c r="L83" i="70"/>
  <c r="M94" i="70" s="1"/>
  <c r="F61" i="70"/>
  <c r="G62" i="70"/>
  <c r="L51" i="70"/>
  <c r="M62" i="70" s="1"/>
  <c r="E62" i="70"/>
  <c r="I62" i="70"/>
  <c r="F62" i="70"/>
  <c r="B18" i="70"/>
  <c r="E28" i="70"/>
  <c r="F28" i="70"/>
  <c r="L17" i="70"/>
  <c r="M28" i="70" s="1"/>
  <c r="I61" i="70"/>
  <c r="F94" i="70" l="1"/>
  <c r="I94" i="70"/>
  <c r="G28" i="70"/>
  <c r="L52" i="70"/>
  <c r="E63" i="70"/>
  <c r="F63" i="70"/>
  <c r="I95" i="70"/>
  <c r="L84" i="70"/>
  <c r="G95" i="70"/>
  <c r="F95" i="70"/>
  <c r="I28" i="70"/>
  <c r="B19" i="70"/>
  <c r="I29" i="70"/>
  <c r="L18" i="70"/>
  <c r="M29" i="70" s="1"/>
  <c r="E29" i="70"/>
  <c r="F29" i="70"/>
  <c r="G94" i="70"/>
  <c r="E96" i="70" l="1"/>
  <c r="G96" i="70"/>
  <c r="F96" i="70"/>
  <c r="L85" i="70"/>
  <c r="M96" i="70" s="1"/>
  <c r="I63" i="70"/>
  <c r="G63" i="70"/>
  <c r="M63" i="70"/>
  <c r="G29" i="70"/>
  <c r="E95" i="70"/>
  <c r="B20" i="70"/>
  <c r="L19" i="70"/>
  <c r="M30" i="70" s="1"/>
  <c r="F30" i="70"/>
  <c r="I30" i="70"/>
  <c r="M95" i="70"/>
  <c r="G64" i="70"/>
  <c r="L53" i="70"/>
  <c r="M64" i="70" s="1"/>
  <c r="I64" i="70"/>
  <c r="F64" i="70"/>
  <c r="E29" i="20"/>
  <c r="E30" i="70" l="1"/>
  <c r="I96" i="70"/>
  <c r="E64" i="70"/>
  <c r="G65" i="70"/>
  <c r="G69" i="70" s="1"/>
  <c r="L54" i="70"/>
  <c r="M65" i="70" s="1"/>
  <c r="M69" i="70" s="1"/>
  <c r="I65" i="70"/>
  <c r="I69" i="70" s="1"/>
  <c r="F65" i="70"/>
  <c r="F69" i="70" s="1"/>
  <c r="E65" i="70"/>
  <c r="B21" i="70"/>
  <c r="L20" i="70"/>
  <c r="M31" i="70" s="1"/>
  <c r="G31" i="70"/>
  <c r="I97" i="70"/>
  <c r="L86" i="70"/>
  <c r="G97" i="70"/>
  <c r="G30" i="70"/>
  <c r="G58" i="70"/>
  <c r="F58" i="70"/>
  <c r="L58" i="70" l="1"/>
  <c r="I31" i="70"/>
  <c r="I98" i="70"/>
  <c r="I102" i="70" s="1"/>
  <c r="E98" i="70"/>
  <c r="L87" i="70"/>
  <c r="M98" i="70" s="1"/>
  <c r="F98" i="70"/>
  <c r="G98" i="70"/>
  <c r="G102" i="70" s="1"/>
  <c r="E31" i="70"/>
  <c r="E58" i="70"/>
  <c r="I58" i="70"/>
  <c r="E97" i="70"/>
  <c r="E69" i="70"/>
  <c r="M97" i="70"/>
  <c r="F97" i="70"/>
  <c r="F91" i="70"/>
  <c r="F31" i="70"/>
  <c r="B22" i="70"/>
  <c r="E32" i="70"/>
  <c r="L21" i="70"/>
  <c r="I91" i="70"/>
  <c r="G19" i="8"/>
  <c r="B23" i="70" l="1"/>
  <c r="B24" i="70" s="1"/>
  <c r="B25" i="70" s="1"/>
  <c r="B26" i="70" s="1"/>
  <c r="B27" i="70" s="1"/>
  <c r="B28" i="70" s="1"/>
  <c r="B29" i="70" s="1"/>
  <c r="B30" i="70" s="1"/>
  <c r="B31" i="70" s="1"/>
  <c r="B32" i="70" s="1"/>
  <c r="B33" i="70" s="1"/>
  <c r="B34" i="70" s="1"/>
  <c r="B35" i="70" s="1"/>
  <c r="B36" i="70" s="1"/>
  <c r="L22" i="70"/>
  <c r="M33" i="70" s="1"/>
  <c r="E102" i="70"/>
  <c r="F102" i="70"/>
  <c r="M102" i="70"/>
  <c r="E36" i="70"/>
  <c r="L91" i="70"/>
  <c r="F32" i="70"/>
  <c r="F36" i="70" s="1"/>
  <c r="F25" i="70"/>
  <c r="G25" i="70"/>
  <c r="M32" i="70"/>
  <c r="E91" i="70"/>
  <c r="G91" i="70"/>
  <c r="E25" i="70"/>
  <c r="I32" i="70"/>
  <c r="I36" i="70" s="1"/>
  <c r="I25" i="70"/>
  <c r="G32" i="70"/>
  <c r="G36" i="70" s="1"/>
  <c r="F170" i="70"/>
  <c r="C16" i="8"/>
  <c r="AA20" i="7"/>
  <c r="P26" i="20" s="1"/>
  <c r="D19" i="8"/>
  <c r="I19" i="8" s="1"/>
  <c r="I176" i="70" l="1"/>
  <c r="E176" i="70"/>
  <c r="L25" i="70"/>
  <c r="G176" i="70"/>
  <c r="F174" i="70"/>
  <c r="F176" i="70"/>
  <c r="G170" i="70"/>
  <c r="E174" i="70"/>
  <c r="F171" i="70"/>
  <c r="F172" i="70"/>
  <c r="F175" i="70"/>
  <c r="E173" i="70"/>
  <c r="E175" i="70"/>
  <c r="I169" i="70"/>
  <c r="F173" i="70"/>
  <c r="F169" i="70"/>
  <c r="I175" i="70"/>
  <c r="G175" i="70"/>
  <c r="G174" i="70"/>
  <c r="I171" i="70"/>
  <c r="E169" i="70"/>
  <c r="E172" i="70"/>
  <c r="E170" i="70"/>
  <c r="E171" i="70"/>
  <c r="G173" i="70"/>
  <c r="G169" i="70"/>
  <c r="I173" i="70"/>
  <c r="G171" i="70"/>
  <c r="I172" i="70"/>
  <c r="M36" i="70"/>
  <c r="M175" i="70" s="1"/>
  <c r="I170" i="70"/>
  <c r="G172" i="70"/>
  <c r="I174" i="70"/>
  <c r="M176" i="70" l="1"/>
  <c r="F179" i="70"/>
  <c r="M170" i="70"/>
  <c r="M169" i="70"/>
  <c r="I179" i="70"/>
  <c r="M173" i="70"/>
  <c r="M171" i="70"/>
  <c r="M172" i="70"/>
  <c r="G179" i="70"/>
  <c r="M174" i="70"/>
  <c r="E179" i="70"/>
  <c r="M179" i="70" l="1"/>
  <c r="H52" i="70"/>
  <c r="H86" i="70"/>
  <c r="H21" i="70"/>
  <c r="H82" i="70"/>
  <c r="H19" i="70"/>
  <c r="H85" i="70"/>
  <c r="H84" i="70"/>
  <c r="H115" i="70"/>
  <c r="H20" i="70"/>
  <c r="H153" i="70"/>
  <c r="H148" i="70"/>
  <c r="H151" i="70"/>
  <c r="H149" i="70"/>
  <c r="H118" i="70"/>
  <c r="H119" i="70"/>
  <c r="H49" i="70"/>
  <c r="H50" i="70"/>
  <c r="H83" i="70"/>
  <c r="H53" i="70"/>
  <c r="H17" i="70"/>
  <c r="H87" i="70"/>
  <c r="H16" i="70"/>
  <c r="H18" i="70"/>
  <c r="H116" i="70"/>
  <c r="H120" i="70"/>
  <c r="H117" i="70"/>
  <c r="H152" i="70"/>
  <c r="H51" i="70"/>
  <c r="H150" i="70"/>
  <c r="H54" i="70"/>
  <c r="H140" i="70"/>
  <c r="H138" i="70"/>
  <c r="H108" i="70"/>
  <c r="H73" i="70"/>
  <c r="H142" i="70"/>
  <c r="H41" i="70"/>
  <c r="H38" i="70"/>
  <c r="H72" i="70"/>
  <c r="H107" i="70"/>
  <c r="H76" i="70"/>
  <c r="H9" i="70"/>
  <c r="H71" i="70"/>
  <c r="H74" i="70"/>
  <c r="H5" i="70"/>
  <c r="H42" i="70"/>
  <c r="H114" i="70"/>
  <c r="H7" i="70"/>
  <c r="H37" i="70"/>
  <c r="H104" i="70"/>
  <c r="H40" i="70"/>
  <c r="H48" i="70"/>
  <c r="H10" i="70"/>
  <c r="H75" i="70"/>
  <c r="H70" i="70"/>
  <c r="H103" i="70"/>
  <c r="H139" i="70"/>
  <c r="H39" i="70"/>
  <c r="H141" i="70"/>
  <c r="H105" i="70"/>
  <c r="H43" i="70"/>
  <c r="H147" i="70"/>
  <c r="H8" i="70"/>
  <c r="H106" i="70"/>
  <c r="H137" i="70"/>
  <c r="H15" i="70"/>
  <c r="H109" i="70"/>
  <c r="H81" i="70"/>
  <c r="H6" i="70"/>
  <c r="H136" i="70"/>
  <c r="H4" i="70"/>
  <c r="N5" i="71"/>
  <c r="P9" i="71"/>
  <c r="H28" i="70" l="1"/>
  <c r="H94" i="70"/>
  <c r="H93" i="70"/>
  <c r="H162" i="70"/>
  <c r="H126" i="70"/>
  <c r="H31" i="70"/>
  <c r="H158" i="70"/>
  <c r="J20" i="70"/>
  <c r="J154" i="70"/>
  <c r="J44" i="70"/>
  <c r="J77" i="70"/>
  <c r="J22" i="70"/>
  <c r="J143" i="70"/>
  <c r="J88" i="70"/>
  <c r="J121" i="70"/>
  <c r="J11" i="70"/>
  <c r="J55" i="70"/>
  <c r="J110" i="70"/>
  <c r="H127" i="70"/>
  <c r="H60" i="70"/>
  <c r="H30" i="70"/>
  <c r="H63" i="70"/>
  <c r="H160" i="70"/>
  <c r="H131" i="70"/>
  <c r="H161" i="70"/>
  <c r="H29" i="70"/>
  <c r="J70" i="70"/>
  <c r="H91" i="70"/>
  <c r="H58" i="70"/>
  <c r="H124" i="70"/>
  <c r="H25" i="70"/>
  <c r="H157" i="70"/>
  <c r="H163" i="70"/>
  <c r="H95" i="70"/>
  <c r="H64" i="70"/>
  <c r="H130" i="70"/>
  <c r="H159" i="70"/>
  <c r="H32" i="70"/>
  <c r="H62" i="70"/>
  <c r="H128" i="70"/>
  <c r="H96" i="70"/>
  <c r="H129" i="70"/>
  <c r="H164" i="70"/>
  <c r="H97" i="70"/>
  <c r="H65" i="70"/>
  <c r="H27" i="70"/>
  <c r="H26" i="70"/>
  <c r="H98" i="70"/>
  <c r="J81" i="70"/>
  <c r="H113" i="70"/>
  <c r="H47" i="70"/>
  <c r="H92" i="70"/>
  <c r="H125" i="70"/>
  <c r="J138" i="70"/>
  <c r="J76" i="70"/>
  <c r="H59" i="70"/>
  <c r="J139" i="70"/>
  <c r="J107" i="70"/>
  <c r="J7" i="70"/>
  <c r="J5" i="70"/>
  <c r="H146" i="70"/>
  <c r="J148" i="70"/>
  <c r="J53" i="70"/>
  <c r="J150" i="70"/>
  <c r="J21" i="70"/>
  <c r="J152" i="70"/>
  <c r="J16" i="70"/>
  <c r="J49" i="70"/>
  <c r="J119" i="70"/>
  <c r="H14" i="70"/>
  <c r="J39" i="70"/>
  <c r="I29" i="8"/>
  <c r="J109" i="70"/>
  <c r="J103" i="70"/>
  <c r="J41" i="70"/>
  <c r="J108" i="70"/>
  <c r="J72" i="70"/>
  <c r="H61" i="70"/>
  <c r="J42" i="70"/>
  <c r="J75" i="70"/>
  <c r="J4" i="70"/>
  <c r="J40" i="70"/>
  <c r="J48" i="70"/>
  <c r="J114" i="70"/>
  <c r="J115" i="70"/>
  <c r="J17" i="70"/>
  <c r="J120" i="70"/>
  <c r="J82" i="70"/>
  <c r="J85" i="70"/>
  <c r="J151" i="70"/>
  <c r="J87" i="70"/>
  <c r="J50" i="70"/>
  <c r="J105" i="70"/>
  <c r="J73" i="70"/>
  <c r="H80" i="70"/>
  <c r="J141" i="70"/>
  <c r="J74" i="70"/>
  <c r="J137" i="70"/>
  <c r="J52" i="70"/>
  <c r="J116" i="70"/>
  <c r="J117" i="70"/>
  <c r="J18" i="70"/>
  <c r="J19" i="70"/>
  <c r="J51" i="70"/>
  <c r="J149" i="70"/>
  <c r="J43" i="70"/>
  <c r="J8" i="70"/>
  <c r="J136" i="70"/>
  <c r="J38" i="70"/>
  <c r="J6" i="70"/>
  <c r="J28" i="70" s="1"/>
  <c r="J9" i="70"/>
  <c r="J140" i="70"/>
  <c r="J71" i="70"/>
  <c r="J37" i="70"/>
  <c r="J147" i="70"/>
  <c r="J10" i="70"/>
  <c r="P5" i="71"/>
  <c r="J142" i="70"/>
  <c r="J15" i="70"/>
  <c r="J106" i="70"/>
  <c r="J104" i="70"/>
  <c r="J84" i="70"/>
  <c r="J153" i="70"/>
  <c r="J54" i="70"/>
  <c r="J118" i="70"/>
  <c r="J83" i="70"/>
  <c r="J86" i="70"/>
  <c r="J159" i="70" l="1"/>
  <c r="J126" i="70"/>
  <c r="J33" i="70"/>
  <c r="J165" i="70"/>
  <c r="J31" i="70"/>
  <c r="J99" i="70"/>
  <c r="J132" i="70"/>
  <c r="J66" i="70"/>
  <c r="J30" i="70"/>
  <c r="J32" i="70"/>
  <c r="J60" i="70"/>
  <c r="J92" i="70"/>
  <c r="J96" i="70"/>
  <c r="J128" i="70"/>
  <c r="H135" i="70"/>
  <c r="J163" i="70"/>
  <c r="J130" i="70"/>
  <c r="J25" i="70"/>
  <c r="H168" i="70"/>
  <c r="H176" i="70" s="1"/>
  <c r="H36" i="70"/>
  <c r="H102" i="70"/>
  <c r="J162" i="70"/>
  <c r="J64" i="70"/>
  <c r="J93" i="70"/>
  <c r="J127" i="70"/>
  <c r="J91" i="70"/>
  <c r="J146" i="70"/>
  <c r="J158" i="70"/>
  <c r="J95" i="70"/>
  <c r="J58" i="70"/>
  <c r="J97" i="70"/>
  <c r="J29" i="70"/>
  <c r="J98" i="70"/>
  <c r="J157" i="70"/>
  <c r="J62" i="70"/>
  <c r="J63" i="70"/>
  <c r="J129" i="70"/>
  <c r="J160" i="70"/>
  <c r="J164" i="70"/>
  <c r="J59" i="70"/>
  <c r="J47" i="70"/>
  <c r="J65" i="70"/>
  <c r="J125" i="70"/>
  <c r="J113" i="70"/>
  <c r="J161" i="70"/>
  <c r="J80" i="70"/>
  <c r="J124" i="70"/>
  <c r="J14" i="70"/>
  <c r="J26" i="70"/>
  <c r="J94" i="70"/>
  <c r="J131" i="70"/>
  <c r="J61" i="70"/>
  <c r="J27" i="70"/>
  <c r="H69" i="70"/>
  <c r="H169" i="70" l="1"/>
  <c r="J168" i="70"/>
  <c r="J102" i="70"/>
  <c r="J135" i="70"/>
  <c r="J69" i="70"/>
  <c r="H175" i="70"/>
  <c r="H174" i="70"/>
  <c r="H171" i="70"/>
  <c r="H170" i="70"/>
  <c r="H172" i="70"/>
  <c r="J36" i="70"/>
  <c r="H173" i="70"/>
  <c r="J176" i="70" l="1"/>
  <c r="J175" i="70"/>
  <c r="J172" i="70"/>
  <c r="H179" i="70"/>
  <c r="J170" i="70"/>
  <c r="J173" i="70"/>
  <c r="J169" i="70"/>
  <c r="J171" i="70"/>
  <c r="J174" i="70"/>
  <c r="J179" i="70" l="1"/>
  <c r="Y8" i="7"/>
  <c r="E19" i="8" l="1"/>
  <c r="J19" i="8" s="1"/>
  <c r="Y20" i="7"/>
  <c r="I31" i="8"/>
  <c r="AF8" i="7"/>
  <c r="AF20" i="7" l="1"/>
  <c r="I32" i="8"/>
</calcChain>
</file>

<file path=xl/sharedStrings.xml><?xml version="1.0" encoding="utf-8"?>
<sst xmlns="http://schemas.openxmlformats.org/spreadsheetml/2006/main" count="999" uniqueCount="407">
  <si>
    <t>請　　 求 　　書</t>
    <rPh sb="0" eb="1">
      <t>ショウ</t>
    </rPh>
    <rPh sb="4" eb="5">
      <t>モトム</t>
    </rPh>
    <rPh sb="8" eb="9">
      <t>ショ</t>
    </rPh>
    <phoneticPr fontId="4"/>
  </si>
  <si>
    <t>月</t>
    <rPh sb="0" eb="1">
      <t>ガツ</t>
    </rPh>
    <phoneticPr fontId="4"/>
  </si>
  <si>
    <t>由利本荘市長</t>
    <rPh sb="0" eb="2">
      <t>ユリ</t>
    </rPh>
    <rPh sb="2" eb="5">
      <t>ホンジョウシ</t>
    </rPh>
    <rPh sb="5" eb="6">
      <t>チョウ</t>
    </rPh>
    <phoneticPr fontId="4"/>
  </si>
  <si>
    <t>様</t>
    <rPh sb="0" eb="1">
      <t>サマ</t>
    </rPh>
    <phoneticPr fontId="4"/>
  </si>
  <si>
    <t>住　所</t>
    <phoneticPr fontId="4"/>
  </si>
  <si>
    <t>次のとおり請求します。</t>
    <rPh sb="0" eb="1">
      <t>ツギ</t>
    </rPh>
    <rPh sb="5" eb="7">
      <t>セイキュウ</t>
    </rPh>
    <phoneticPr fontId="4"/>
  </si>
  <si>
    <t>請 求 金 額</t>
    <rPh sb="0" eb="1">
      <t>ショウ</t>
    </rPh>
    <rPh sb="2" eb="3">
      <t>モトム</t>
    </rPh>
    <rPh sb="4" eb="5">
      <t>カネ</t>
    </rPh>
    <rPh sb="6" eb="7">
      <t>ガク</t>
    </rPh>
    <phoneticPr fontId="4"/>
  </si>
  <si>
    <t>￥</t>
    <phoneticPr fontId="4"/>
  </si>
  <si>
    <t>内</t>
    <rPh sb="0" eb="1">
      <t>ウチ</t>
    </rPh>
    <phoneticPr fontId="4"/>
  </si>
  <si>
    <t>契約（指令）金額</t>
    <rPh sb="0" eb="2">
      <t>ケイヤク</t>
    </rPh>
    <rPh sb="3" eb="5">
      <t>シレイ</t>
    </rPh>
    <rPh sb="6" eb="8">
      <t>キンガク</t>
    </rPh>
    <phoneticPr fontId="4"/>
  </si>
  <si>
    <t>￥</t>
    <phoneticPr fontId="4"/>
  </si>
  <si>
    <t>前回受領額</t>
    <rPh sb="0" eb="2">
      <t>ゼンカイ</t>
    </rPh>
    <rPh sb="2" eb="5">
      <t>ジュリョウガク</t>
    </rPh>
    <phoneticPr fontId="4"/>
  </si>
  <si>
    <t>今回請求額</t>
    <rPh sb="0" eb="2">
      <t>コンカイ</t>
    </rPh>
    <rPh sb="2" eb="5">
      <t>セイキュウガク</t>
    </rPh>
    <phoneticPr fontId="4"/>
  </si>
  <si>
    <t>￥</t>
    <phoneticPr fontId="4"/>
  </si>
  <si>
    <t>訳</t>
    <rPh sb="0" eb="1">
      <t>ワケ</t>
    </rPh>
    <phoneticPr fontId="4"/>
  </si>
  <si>
    <t>今後請求予定額</t>
    <rPh sb="0" eb="2">
      <t>コンゴ</t>
    </rPh>
    <rPh sb="2" eb="4">
      <t>セイキュウ</t>
    </rPh>
    <rPh sb="4" eb="7">
      <t>ヨテイガク</t>
    </rPh>
    <phoneticPr fontId="4"/>
  </si>
  <si>
    <t>経費の内訳</t>
    <rPh sb="0" eb="2">
      <t>ケイヒ</t>
    </rPh>
    <rPh sb="3" eb="5">
      <t>ウチワケ</t>
    </rPh>
    <phoneticPr fontId="4"/>
  </si>
  <si>
    <t>支払方法</t>
    <rPh sb="0" eb="2">
      <t>シハラ</t>
    </rPh>
    <rPh sb="2" eb="4">
      <t>ホウホウ</t>
    </rPh>
    <phoneticPr fontId="4"/>
  </si>
  <si>
    <t>□　口座振替払　・　□　隔地払　・　□　その他</t>
    <rPh sb="2" eb="4">
      <t>コウザ</t>
    </rPh>
    <rPh sb="4" eb="6">
      <t>フリカエ</t>
    </rPh>
    <rPh sb="6" eb="7">
      <t>ハラ</t>
    </rPh>
    <rPh sb="12" eb="13">
      <t>カク</t>
    </rPh>
    <rPh sb="13" eb="14">
      <t>チ</t>
    </rPh>
    <rPh sb="14" eb="15">
      <t>ハラ</t>
    </rPh>
    <rPh sb="22" eb="23">
      <t>タ</t>
    </rPh>
    <phoneticPr fontId="4"/>
  </si>
  <si>
    <t>金融機関名</t>
    <rPh sb="0" eb="2">
      <t>キンユウ</t>
    </rPh>
    <rPh sb="2" eb="5">
      <t>キカンメイ</t>
    </rPh>
    <phoneticPr fontId="4"/>
  </si>
  <si>
    <t>口座名義人</t>
    <rPh sb="0" eb="2">
      <t>コウザ</t>
    </rPh>
    <rPh sb="2" eb="5">
      <t>メイギニン</t>
    </rPh>
    <phoneticPr fontId="4"/>
  </si>
  <si>
    <t>口座番号</t>
    <rPh sb="0" eb="2">
      <t>コウザ</t>
    </rPh>
    <rPh sb="2" eb="4">
      <t>バンゴウ</t>
    </rPh>
    <phoneticPr fontId="4"/>
  </si>
  <si>
    <t>摘　要</t>
    <rPh sb="0" eb="1">
      <t>テキ</t>
    </rPh>
    <rPh sb="2" eb="3">
      <t>ヨウ</t>
    </rPh>
    <phoneticPr fontId="4"/>
  </si>
  <si>
    <t>－</t>
    <phoneticPr fontId="4"/>
  </si>
  <si>
    <t>計</t>
    <rPh sb="0" eb="1">
      <t>ケイ</t>
    </rPh>
    <phoneticPr fontId="4"/>
  </si>
  <si>
    <t>自己負担</t>
    <rPh sb="0" eb="2">
      <t>ジコ</t>
    </rPh>
    <rPh sb="2" eb="4">
      <t>フタン</t>
    </rPh>
    <phoneticPr fontId="4"/>
  </si>
  <si>
    <t>様式第1号</t>
    <rPh sb="0" eb="2">
      <t>ヨウシキ</t>
    </rPh>
    <rPh sb="2" eb="3">
      <t>ダイ</t>
    </rPh>
    <rPh sb="4" eb="5">
      <t>ゴウ</t>
    </rPh>
    <phoneticPr fontId="4"/>
  </si>
  <si>
    <t>年</t>
    <rPh sb="0" eb="1">
      <t>ネン</t>
    </rPh>
    <phoneticPr fontId="4"/>
  </si>
  <si>
    <t>月</t>
    <rPh sb="0" eb="1">
      <t>ツキ</t>
    </rPh>
    <phoneticPr fontId="4"/>
  </si>
  <si>
    <t>日</t>
    <rPh sb="0" eb="1">
      <t>ヒ</t>
    </rPh>
    <phoneticPr fontId="4"/>
  </si>
  <si>
    <t>事業名</t>
    <rPh sb="0" eb="2">
      <t>ジギョウ</t>
    </rPh>
    <rPh sb="2" eb="3">
      <t>メイ</t>
    </rPh>
    <phoneticPr fontId="4"/>
  </si>
  <si>
    <t>補助申請者</t>
    <rPh sb="0" eb="2">
      <t>ホジョ</t>
    </rPh>
    <rPh sb="2" eb="5">
      <t>シンセイシャ</t>
    </rPh>
    <phoneticPr fontId="4"/>
  </si>
  <si>
    <t>事業内容</t>
    <rPh sb="0" eb="2">
      <t>ジギョウ</t>
    </rPh>
    <rPh sb="2" eb="4">
      <t>ナイヨウ</t>
    </rPh>
    <phoneticPr fontId="4"/>
  </si>
  <si>
    <t>数量</t>
    <rPh sb="0" eb="2">
      <t>スウリョウ</t>
    </rPh>
    <phoneticPr fontId="4"/>
  </si>
  <si>
    <t>金額</t>
    <rPh sb="0" eb="2">
      <t>キンガク</t>
    </rPh>
    <phoneticPr fontId="4"/>
  </si>
  <si>
    <t>摘要</t>
    <rPh sb="0" eb="2">
      <t>テキヨウ</t>
    </rPh>
    <phoneticPr fontId="4"/>
  </si>
  <si>
    <t>財　源　内　訳</t>
    <rPh sb="0" eb="1">
      <t>ザイ</t>
    </rPh>
    <rPh sb="2" eb="3">
      <t>ミナモト</t>
    </rPh>
    <rPh sb="4" eb="5">
      <t>ウチ</t>
    </rPh>
    <rPh sb="6" eb="7">
      <t>ワケ</t>
    </rPh>
    <phoneticPr fontId="4"/>
  </si>
  <si>
    <t>国県支出金</t>
    <rPh sb="0" eb="1">
      <t>クニ</t>
    </rPh>
    <rPh sb="1" eb="2">
      <t>ケン</t>
    </rPh>
    <rPh sb="2" eb="4">
      <t>シシュツ</t>
    </rPh>
    <rPh sb="4" eb="5">
      <t>キン</t>
    </rPh>
    <phoneticPr fontId="4"/>
  </si>
  <si>
    <t>その他</t>
    <rPh sb="2" eb="3">
      <t>タ</t>
    </rPh>
    <phoneticPr fontId="4"/>
  </si>
  <si>
    <t>申請者</t>
    <rPh sb="0" eb="3">
      <t>シンセイシャ</t>
    </rPh>
    <phoneticPr fontId="4"/>
  </si>
  <si>
    <t>補　助　金　等　交　付　申　請　書</t>
    <rPh sb="0" eb="1">
      <t>ホ</t>
    </rPh>
    <rPh sb="2" eb="3">
      <t>スケ</t>
    </rPh>
    <rPh sb="4" eb="5">
      <t>キン</t>
    </rPh>
    <rPh sb="6" eb="7">
      <t>トウ</t>
    </rPh>
    <rPh sb="8" eb="9">
      <t>コウ</t>
    </rPh>
    <rPh sb="10" eb="11">
      <t>ヅケ</t>
    </rPh>
    <rPh sb="12" eb="13">
      <t>サル</t>
    </rPh>
    <rPh sb="14" eb="15">
      <t>ショウ</t>
    </rPh>
    <rPh sb="16" eb="17">
      <t>ショ</t>
    </rPh>
    <phoneticPr fontId="4"/>
  </si>
  <si>
    <t>記</t>
    <rPh sb="0" eb="1">
      <t>キ</t>
    </rPh>
    <phoneticPr fontId="4"/>
  </si>
  <si>
    <t>当該事業を必要とする理由及び事業内容</t>
    <rPh sb="0" eb="2">
      <t>トウガイ</t>
    </rPh>
    <rPh sb="2" eb="4">
      <t>ジギョウ</t>
    </rPh>
    <rPh sb="5" eb="7">
      <t>ヒツヨウ</t>
    </rPh>
    <rPh sb="10" eb="12">
      <t>リユウ</t>
    </rPh>
    <rPh sb="12" eb="13">
      <t>オヨ</t>
    </rPh>
    <rPh sb="14" eb="16">
      <t>ジギョウ</t>
    </rPh>
    <rPh sb="16" eb="18">
      <t>ナイヨウ</t>
    </rPh>
    <phoneticPr fontId="4"/>
  </si>
  <si>
    <t>事業着手年月日</t>
    <rPh sb="0" eb="2">
      <t>ジギョウ</t>
    </rPh>
    <rPh sb="2" eb="4">
      <t>チャクシュ</t>
    </rPh>
    <rPh sb="4" eb="7">
      <t>ネンガッピ</t>
    </rPh>
    <phoneticPr fontId="4"/>
  </si>
  <si>
    <t>事業完成年月日</t>
    <rPh sb="0" eb="2">
      <t>ジギョウ</t>
    </rPh>
    <rPh sb="2" eb="4">
      <t>カンセイ</t>
    </rPh>
    <rPh sb="4" eb="7">
      <t>ネンガッピ</t>
    </rPh>
    <phoneticPr fontId="4"/>
  </si>
  <si>
    <t>事業施行の方法</t>
    <rPh sb="0" eb="2">
      <t>ジギョウ</t>
    </rPh>
    <rPh sb="2" eb="4">
      <t>セコウ</t>
    </rPh>
    <rPh sb="5" eb="7">
      <t>ホウホウ</t>
    </rPh>
    <phoneticPr fontId="4"/>
  </si>
  <si>
    <t>円</t>
    <rPh sb="0" eb="1">
      <t>エン</t>
    </rPh>
    <phoneticPr fontId="4"/>
  </si>
  <si>
    <t>交付申請額</t>
    <rPh sb="0" eb="2">
      <t>コウフ</t>
    </rPh>
    <rPh sb="2" eb="4">
      <t>シンセイ</t>
    </rPh>
    <rPh sb="4" eb="5">
      <t>ガク</t>
    </rPh>
    <phoneticPr fontId="4"/>
  </si>
  <si>
    <t>補助金算出の基礎</t>
    <rPh sb="0" eb="3">
      <t>ホジョキン</t>
    </rPh>
    <rPh sb="3" eb="5">
      <t>サンシュツ</t>
    </rPh>
    <rPh sb="6" eb="8">
      <t>キソ</t>
    </rPh>
    <phoneticPr fontId="4"/>
  </si>
  <si>
    <t>補助事業等の目的及び内容</t>
    <rPh sb="0" eb="2">
      <t>ホジョ</t>
    </rPh>
    <rPh sb="2" eb="4">
      <t>ジギョウ</t>
    </rPh>
    <rPh sb="4" eb="5">
      <t>トウ</t>
    </rPh>
    <rPh sb="6" eb="8">
      <t>モクテキ</t>
    </rPh>
    <rPh sb="8" eb="9">
      <t>オヨ</t>
    </rPh>
    <rPh sb="10" eb="12">
      <t>ナイヨウ</t>
    </rPh>
    <phoneticPr fontId="4"/>
  </si>
  <si>
    <t>その他の事項</t>
    <rPh sb="2" eb="3">
      <t>タ</t>
    </rPh>
    <rPh sb="4" eb="6">
      <t>ジコウ</t>
    </rPh>
    <phoneticPr fontId="4"/>
  </si>
  <si>
    <t>補　助　事　業　等　実　績　報　告　書</t>
    <rPh sb="0" eb="1">
      <t>ホ</t>
    </rPh>
    <rPh sb="2" eb="3">
      <t>スケ</t>
    </rPh>
    <rPh sb="4" eb="5">
      <t>コト</t>
    </rPh>
    <rPh sb="6" eb="7">
      <t>ギョウ</t>
    </rPh>
    <rPh sb="8" eb="9">
      <t>トウ</t>
    </rPh>
    <rPh sb="10" eb="11">
      <t>ミ</t>
    </rPh>
    <rPh sb="12" eb="13">
      <t>イサオ</t>
    </rPh>
    <rPh sb="14" eb="15">
      <t>ホウ</t>
    </rPh>
    <rPh sb="16" eb="17">
      <t>コク</t>
    </rPh>
    <rPh sb="18" eb="19">
      <t>ショ</t>
    </rPh>
    <phoneticPr fontId="4"/>
  </si>
  <si>
    <t>事　業　執　行　の　状　況</t>
    <rPh sb="0" eb="1">
      <t>コト</t>
    </rPh>
    <rPh sb="2" eb="3">
      <t>ギョウ</t>
    </rPh>
    <rPh sb="4" eb="5">
      <t>シツ</t>
    </rPh>
    <rPh sb="6" eb="7">
      <t>ギョウ</t>
    </rPh>
    <rPh sb="10" eb="11">
      <t>ジョウ</t>
    </rPh>
    <rPh sb="12" eb="13">
      <t>イワン</t>
    </rPh>
    <phoneticPr fontId="4"/>
  </si>
  <si>
    <t>事　　業　　計　　画</t>
    <rPh sb="0" eb="1">
      <t>コト</t>
    </rPh>
    <rPh sb="3" eb="4">
      <t>ギョウ</t>
    </rPh>
    <rPh sb="6" eb="7">
      <t>ケイ</t>
    </rPh>
    <rPh sb="9" eb="10">
      <t>ガ</t>
    </rPh>
    <phoneticPr fontId="4"/>
  </si>
  <si>
    <t>実　　　績</t>
    <rPh sb="0" eb="1">
      <t>ミ</t>
    </rPh>
    <rPh sb="4" eb="5">
      <t>イサオ</t>
    </rPh>
    <phoneticPr fontId="4"/>
  </si>
  <si>
    <t>備考</t>
    <rPh sb="0" eb="2">
      <t>ビコウ</t>
    </rPh>
    <phoneticPr fontId="4"/>
  </si>
  <si>
    <t>金　額</t>
    <rPh sb="0" eb="1">
      <t>キン</t>
    </rPh>
    <rPh sb="2" eb="3">
      <t>ガク</t>
    </rPh>
    <phoneticPr fontId="4"/>
  </si>
  <si>
    <t>その他の参考事項</t>
    <rPh sb="2" eb="3">
      <t>タ</t>
    </rPh>
    <rPh sb="4" eb="6">
      <t>サンコウ</t>
    </rPh>
    <rPh sb="6" eb="8">
      <t>ジコウ</t>
    </rPh>
    <phoneticPr fontId="4"/>
  </si>
  <si>
    <t>補助金交付決定年月日</t>
    <rPh sb="0" eb="3">
      <t>ホジョキン</t>
    </rPh>
    <rPh sb="3" eb="5">
      <t>コウフ</t>
    </rPh>
    <rPh sb="5" eb="7">
      <t>ケッテイ</t>
    </rPh>
    <rPh sb="7" eb="10">
      <t>ネンガッピ</t>
    </rPh>
    <phoneticPr fontId="4"/>
  </si>
  <si>
    <t>補助金の交付決定額</t>
    <rPh sb="0" eb="3">
      <t>ホジョキン</t>
    </rPh>
    <rPh sb="4" eb="6">
      <t>コウフ</t>
    </rPh>
    <rPh sb="6" eb="8">
      <t>ケッテイ</t>
    </rPh>
    <rPh sb="8" eb="9">
      <t>ガク</t>
    </rPh>
    <phoneticPr fontId="4"/>
  </si>
  <si>
    <t>事業費</t>
    <rPh sb="0" eb="3">
      <t>ジギョウヒ</t>
    </rPh>
    <phoneticPr fontId="4"/>
  </si>
  <si>
    <t>市補助金</t>
    <rPh sb="0" eb="1">
      <t>シ</t>
    </rPh>
    <rPh sb="1" eb="4">
      <t>ホジョキン</t>
    </rPh>
    <phoneticPr fontId="4"/>
  </si>
  <si>
    <t xml:space="preserve"> 国県補助金</t>
    <rPh sb="1" eb="2">
      <t>クニ</t>
    </rPh>
    <rPh sb="2" eb="3">
      <t>ケン</t>
    </rPh>
    <rPh sb="3" eb="6">
      <t>ホジョキン</t>
    </rPh>
    <phoneticPr fontId="4"/>
  </si>
  <si>
    <t xml:space="preserve"> 自己負担額</t>
    <rPh sb="1" eb="3">
      <t>ジコ</t>
    </rPh>
    <rPh sb="3" eb="5">
      <t>フタン</t>
    </rPh>
    <rPh sb="5" eb="6">
      <t>ガク</t>
    </rPh>
    <phoneticPr fontId="4"/>
  </si>
  <si>
    <t>円</t>
    <rPh sb="0" eb="1">
      <t>エン</t>
    </rPh>
    <phoneticPr fontId="4"/>
  </si>
  <si>
    <t>補　助　事　業　等　計　画　書</t>
    <rPh sb="0" eb="1">
      <t>ホ</t>
    </rPh>
    <rPh sb="2" eb="3">
      <t>スケ</t>
    </rPh>
    <rPh sb="4" eb="5">
      <t>コト</t>
    </rPh>
    <rPh sb="6" eb="7">
      <t>ギョウ</t>
    </rPh>
    <rPh sb="8" eb="9">
      <t>トウ</t>
    </rPh>
    <rPh sb="10" eb="11">
      <t>ケイ</t>
    </rPh>
    <rPh sb="12" eb="13">
      <t>ガ</t>
    </rPh>
    <rPh sb="14" eb="15">
      <t>ショ</t>
    </rPh>
    <phoneticPr fontId="4"/>
  </si>
  <si>
    <t>負　担　区　分　(円)</t>
    <rPh sb="0" eb="1">
      <t>フ</t>
    </rPh>
    <rPh sb="2" eb="3">
      <t>ニナ</t>
    </rPh>
    <rPh sb="4" eb="5">
      <t>ク</t>
    </rPh>
    <rPh sb="6" eb="7">
      <t>ブン</t>
    </rPh>
    <rPh sb="9" eb="10">
      <t>エン</t>
    </rPh>
    <phoneticPr fontId="4"/>
  </si>
  <si>
    <t>申請日</t>
    <rPh sb="0" eb="2">
      <t>シンセイ</t>
    </rPh>
    <rPh sb="2" eb="3">
      <t>ビ</t>
    </rPh>
    <phoneticPr fontId="4"/>
  </si>
  <si>
    <t>事業種</t>
    <phoneticPr fontId="4"/>
  </si>
  <si>
    <t>施業種</t>
    <rPh sb="0" eb="2">
      <t>セギョウ</t>
    </rPh>
    <rPh sb="2" eb="3">
      <t>シュ</t>
    </rPh>
    <phoneticPr fontId="4"/>
  </si>
  <si>
    <t>面積(ha)</t>
  </si>
  <si>
    <t>延長（m）</t>
    <phoneticPr fontId="4"/>
  </si>
  <si>
    <t>事業費(円)</t>
    <phoneticPr fontId="4"/>
  </si>
  <si>
    <t>国県補助金</t>
    <phoneticPr fontId="4"/>
  </si>
  <si>
    <t>市嵩上げ額</t>
    <phoneticPr fontId="4"/>
  </si>
  <si>
    <t>自己負担金</t>
    <phoneticPr fontId="4"/>
  </si>
  <si>
    <t>件数</t>
    <rPh sb="0" eb="2">
      <t>ケンスウ</t>
    </rPh>
    <phoneticPr fontId="4"/>
  </si>
  <si>
    <t>直接支援</t>
  </si>
  <si>
    <t>下刈</t>
    <rPh sb="0" eb="2">
      <t>シタガリ</t>
    </rPh>
    <phoneticPr fontId="4"/>
  </si>
  <si>
    <t>造林</t>
    <rPh sb="0" eb="2">
      <t>ゾウリン</t>
    </rPh>
    <phoneticPr fontId="4"/>
  </si>
  <si>
    <t>枝打</t>
    <rPh sb="0" eb="2">
      <t>エダウ</t>
    </rPh>
    <phoneticPr fontId="4"/>
  </si>
  <si>
    <t>除伐</t>
    <rPh sb="0" eb="1">
      <t>ジョ</t>
    </rPh>
    <rPh sb="1" eb="2">
      <t>バツ</t>
    </rPh>
    <phoneticPr fontId="4"/>
  </si>
  <si>
    <t>雪起</t>
    <rPh sb="0" eb="1">
      <t>ユキ</t>
    </rPh>
    <rPh sb="1" eb="2">
      <t>オコ</t>
    </rPh>
    <phoneticPr fontId="4"/>
  </si>
  <si>
    <t>間伐</t>
    <rPh sb="0" eb="2">
      <t>カンバツ</t>
    </rPh>
    <phoneticPr fontId="4"/>
  </si>
  <si>
    <t>計</t>
  </si>
  <si>
    <t>加速化</t>
    <phoneticPr fontId="4"/>
  </si>
  <si>
    <t>流域育成</t>
    <phoneticPr fontId="4"/>
  </si>
  <si>
    <t>合計</t>
  </si>
  <si>
    <t>予算→</t>
    <rPh sb="0" eb="2">
      <t>ヨサン</t>
    </rPh>
    <phoneticPr fontId="4"/>
  </si>
  <si>
    <t>抽出項目：</t>
    <rPh sb="0" eb="2">
      <t>チュウシュツ</t>
    </rPh>
    <rPh sb="2" eb="4">
      <t>コウモク</t>
    </rPh>
    <phoneticPr fontId="4"/>
  </si>
  <si>
    <t>申請月日</t>
    <phoneticPr fontId="4"/>
  </si>
  <si>
    <t>事業種</t>
    <phoneticPr fontId="4"/>
  </si>
  <si>
    <t>抽出値　：</t>
    <rPh sb="0" eb="2">
      <t>チュウシュツ</t>
    </rPh>
    <rPh sb="2" eb="3">
      <t>チ</t>
    </rPh>
    <phoneticPr fontId="4"/>
  </si>
  <si>
    <t>(合　計)</t>
    <rPh sb="1" eb="2">
      <t>ゴウ</t>
    </rPh>
    <rPh sb="3" eb="4">
      <t>ケイ</t>
    </rPh>
    <phoneticPr fontId="4"/>
  </si>
  <si>
    <t>番号</t>
    <rPh sb="0" eb="2">
      <t>バンゴウ</t>
    </rPh>
    <phoneticPr fontId="4"/>
  </si>
  <si>
    <t>事　業　施　行　地</t>
    <rPh sb="6" eb="7">
      <t>コウ</t>
    </rPh>
    <phoneticPr fontId="4"/>
  </si>
  <si>
    <t>森林所有者</t>
    <phoneticPr fontId="4"/>
  </si>
  <si>
    <t>施業種</t>
    <rPh sb="0" eb="1">
      <t>セ</t>
    </rPh>
    <rPh sb="1" eb="3">
      <t>ギョウシュ</t>
    </rPh>
    <phoneticPr fontId="4"/>
  </si>
  <si>
    <t>林齢</t>
    <phoneticPr fontId="4"/>
  </si>
  <si>
    <t>面積(ha)</t>
    <phoneticPr fontId="4"/>
  </si>
  <si>
    <t>単価(円)</t>
    <rPh sb="0" eb="2">
      <t>タンカ</t>
    </rPh>
    <rPh sb="3" eb="4">
      <t>エン</t>
    </rPh>
    <phoneticPr fontId="4"/>
  </si>
  <si>
    <t>事業費(円)</t>
    <rPh sb="0" eb="2">
      <t>ジギョウ</t>
    </rPh>
    <rPh sb="2" eb="3">
      <t>ヒ</t>
    </rPh>
    <rPh sb="4" eb="5">
      <t>エン</t>
    </rPh>
    <phoneticPr fontId="4"/>
  </si>
  <si>
    <t>事業種</t>
    <rPh sb="0" eb="2">
      <t>ジギョウ</t>
    </rPh>
    <rPh sb="2" eb="3">
      <t>シュ</t>
    </rPh>
    <phoneticPr fontId="4"/>
  </si>
  <si>
    <t>請負・受託・代理</t>
    <rPh sb="0" eb="2">
      <t>ウケオイ</t>
    </rPh>
    <rPh sb="3" eb="5">
      <t>ジュタク</t>
    </rPh>
    <rPh sb="6" eb="8">
      <t>ダイリ</t>
    </rPh>
    <phoneticPr fontId="4"/>
  </si>
  <si>
    <t>申請月日</t>
    <rPh sb="0" eb="2">
      <t>シンセイ</t>
    </rPh>
    <rPh sb="2" eb="4">
      <t>ガッピ</t>
    </rPh>
    <phoneticPr fontId="4"/>
  </si>
  <si>
    <t>国県補助金</t>
    <rPh sb="0" eb="1">
      <t>クニ</t>
    </rPh>
    <rPh sb="1" eb="2">
      <t>ケン</t>
    </rPh>
    <rPh sb="2" eb="5">
      <t>ホジョキン</t>
    </rPh>
    <phoneticPr fontId="4"/>
  </si>
  <si>
    <t>市嵩上げ額</t>
    <rPh sb="0" eb="1">
      <t>シ</t>
    </rPh>
    <rPh sb="1" eb="2">
      <t>タカ</t>
    </rPh>
    <rPh sb="2" eb="3">
      <t>ア</t>
    </rPh>
    <rPh sb="4" eb="5">
      <t>ガク</t>
    </rPh>
    <phoneticPr fontId="4"/>
  </si>
  <si>
    <t>自己負担金</t>
    <rPh sb="0" eb="2">
      <t>ジコ</t>
    </rPh>
    <rPh sb="2" eb="5">
      <t>フタンキン</t>
    </rPh>
    <phoneticPr fontId="4"/>
  </si>
  <si>
    <t>査定事業費</t>
    <rPh sb="0" eb="2">
      <t>サテイ</t>
    </rPh>
    <rPh sb="2" eb="5">
      <t>ジギョウヒ</t>
    </rPh>
    <phoneticPr fontId="4"/>
  </si>
  <si>
    <t>申請番号</t>
    <rPh sb="0" eb="2">
      <t>シンセイ</t>
    </rPh>
    <rPh sb="2" eb="4">
      <t>バンゴウ</t>
    </rPh>
    <phoneticPr fontId="7"/>
  </si>
  <si>
    <t>造林施行地</t>
    <rPh sb="0" eb="2">
      <t>ゾウリン</t>
    </rPh>
    <rPh sb="2" eb="4">
      <t>セコウ</t>
    </rPh>
    <rPh sb="4" eb="5">
      <t>チ</t>
    </rPh>
    <phoneticPr fontId="7"/>
  </si>
  <si>
    <t>代表林小班</t>
    <rPh sb="0" eb="2">
      <t>ダイヒョウ</t>
    </rPh>
    <rPh sb="2" eb="5">
      <t>リンショウハン</t>
    </rPh>
    <phoneticPr fontId="7"/>
  </si>
  <si>
    <t>森林所有者</t>
    <rPh sb="0" eb="2">
      <t>シンリン</t>
    </rPh>
    <rPh sb="2" eb="5">
      <t>ショユウシャ</t>
    </rPh>
    <phoneticPr fontId="7"/>
  </si>
  <si>
    <t>事業区分</t>
    <rPh sb="0" eb="2">
      <t>ジギョウ</t>
    </rPh>
    <rPh sb="2" eb="4">
      <t>クブン</t>
    </rPh>
    <phoneticPr fontId="7"/>
  </si>
  <si>
    <t>単価区分</t>
    <rPh sb="0" eb="2">
      <t>タンカ</t>
    </rPh>
    <rPh sb="2" eb="4">
      <t>クブン</t>
    </rPh>
    <phoneticPr fontId="7"/>
  </si>
  <si>
    <t>樹種</t>
    <rPh sb="0" eb="1">
      <t>ジュ</t>
    </rPh>
    <rPh sb="1" eb="2">
      <t>シュ</t>
    </rPh>
    <phoneticPr fontId="7"/>
  </si>
  <si>
    <t>林齢</t>
    <rPh sb="0" eb="1">
      <t>リン</t>
    </rPh>
    <rPh sb="1" eb="2">
      <t>レイ</t>
    </rPh>
    <phoneticPr fontId="7"/>
  </si>
  <si>
    <r>
      <t xml:space="preserve">面積
</t>
    </r>
    <r>
      <rPr>
        <sz val="8"/>
        <rFont val="ＪＳ明朝"/>
        <family val="1"/>
        <charset val="128"/>
      </rPr>
      <t>(ha)</t>
    </r>
    <rPh sb="0" eb="2">
      <t>メンセキ</t>
    </rPh>
    <phoneticPr fontId="7"/>
  </si>
  <si>
    <t>搬出
材積
(㎥)</t>
    <rPh sb="0" eb="2">
      <t>ハンシュツ</t>
    </rPh>
    <rPh sb="3" eb="5">
      <t>ザイセキ</t>
    </rPh>
    <phoneticPr fontId="7"/>
  </si>
  <si>
    <t>延長
(m)</t>
    <rPh sb="0" eb="2">
      <t>エンチョウ</t>
    </rPh>
    <phoneticPr fontId="7"/>
  </si>
  <si>
    <r>
      <t xml:space="preserve">植裁
本数
</t>
    </r>
    <r>
      <rPr>
        <sz val="8"/>
        <rFont val="ＪＳ明朝"/>
        <family val="1"/>
        <charset val="128"/>
      </rPr>
      <t>(本)</t>
    </r>
    <rPh sb="0" eb="2">
      <t>ショクサイ</t>
    </rPh>
    <rPh sb="3" eb="5">
      <t>ホンスウ</t>
    </rPh>
    <rPh sb="7" eb="8">
      <t>ホン</t>
    </rPh>
    <phoneticPr fontId="7"/>
  </si>
  <si>
    <t>標準単価</t>
    <rPh sb="0" eb="2">
      <t>ヒョウジュン</t>
    </rPh>
    <rPh sb="2" eb="4">
      <t>タンカ</t>
    </rPh>
    <phoneticPr fontId="7"/>
  </si>
  <si>
    <t>事業費</t>
    <rPh sb="0" eb="3">
      <t>ジギョウヒ</t>
    </rPh>
    <phoneticPr fontId="7"/>
  </si>
  <si>
    <r>
      <t xml:space="preserve">決定補助額
</t>
    </r>
    <r>
      <rPr>
        <sz val="8"/>
        <rFont val="ＪＳ明朝"/>
        <family val="1"/>
        <charset val="128"/>
      </rPr>
      <t>(円)</t>
    </r>
    <rPh sb="0" eb="2">
      <t>ケッテイ</t>
    </rPh>
    <rPh sb="2" eb="5">
      <t>ホジョガク</t>
    </rPh>
    <rPh sb="7" eb="8">
      <t>エン</t>
    </rPh>
    <phoneticPr fontId="7"/>
  </si>
  <si>
    <t>差　引　額</t>
    <rPh sb="0" eb="1">
      <t>サ</t>
    </rPh>
    <rPh sb="2" eb="3">
      <t>イン</t>
    </rPh>
    <rPh sb="4" eb="5">
      <t>ガク</t>
    </rPh>
    <phoneticPr fontId="7"/>
  </si>
  <si>
    <r>
      <t xml:space="preserve">支払額
</t>
    </r>
    <r>
      <rPr>
        <sz val="8"/>
        <rFont val="ＪＳ明朝"/>
        <family val="1"/>
        <charset val="128"/>
      </rPr>
      <t>(円)</t>
    </r>
    <rPh sb="0" eb="3">
      <t>シハライガク</t>
    </rPh>
    <rPh sb="5" eb="6">
      <t>エン</t>
    </rPh>
    <phoneticPr fontId="7"/>
  </si>
  <si>
    <t>所有者との
契約内容</t>
    <rPh sb="0" eb="3">
      <t>ショユウシャ</t>
    </rPh>
    <rPh sb="6" eb="8">
      <t>ケイヤク</t>
    </rPh>
    <rPh sb="8" eb="10">
      <t>ナイヨウ</t>
    </rPh>
    <phoneticPr fontId="7"/>
  </si>
  <si>
    <t>市町村</t>
    <rPh sb="0" eb="3">
      <t>シチョウソン</t>
    </rPh>
    <phoneticPr fontId="7"/>
  </si>
  <si>
    <t>大字</t>
    <rPh sb="0" eb="2">
      <t>オオアザ</t>
    </rPh>
    <phoneticPr fontId="7"/>
  </si>
  <si>
    <t>小字</t>
    <rPh sb="0" eb="2">
      <t>コアザ</t>
    </rPh>
    <phoneticPr fontId="7"/>
  </si>
  <si>
    <t>地番</t>
    <rPh sb="0" eb="2">
      <t>チバン</t>
    </rPh>
    <phoneticPr fontId="7"/>
  </si>
  <si>
    <t>林班</t>
    <rPh sb="0" eb="1">
      <t>リン</t>
    </rPh>
    <rPh sb="1" eb="2">
      <t>ハン</t>
    </rPh>
    <phoneticPr fontId="7"/>
  </si>
  <si>
    <t>小班</t>
    <rPh sb="0" eb="2">
      <t>ショウハン</t>
    </rPh>
    <phoneticPr fontId="7"/>
  </si>
  <si>
    <t>枝番</t>
    <rPh sb="0" eb="1">
      <t>エダ</t>
    </rPh>
    <rPh sb="1" eb="2">
      <t>バン</t>
    </rPh>
    <phoneticPr fontId="7"/>
  </si>
  <si>
    <t>払込森林</t>
  </si>
  <si>
    <t>森林組合申請事務手数料</t>
    <rPh sb="0" eb="2">
      <t>シンリン</t>
    </rPh>
    <rPh sb="2" eb="4">
      <t>クミアイ</t>
    </rPh>
    <rPh sb="4" eb="6">
      <t>シンセイ</t>
    </rPh>
    <rPh sb="6" eb="8">
      <t>ジム</t>
    </rPh>
    <rPh sb="8" eb="11">
      <t>テスウリョウ</t>
    </rPh>
    <phoneticPr fontId="7"/>
  </si>
  <si>
    <r>
      <t xml:space="preserve">差引額計
</t>
    </r>
    <r>
      <rPr>
        <sz val="8"/>
        <rFont val="ＪＳ明朝"/>
        <family val="1"/>
        <charset val="128"/>
      </rPr>
      <t>(円)</t>
    </r>
    <rPh sb="0" eb="2">
      <t>サシヒキ</t>
    </rPh>
    <rPh sb="2" eb="3">
      <t>ガク</t>
    </rPh>
    <rPh sb="3" eb="4">
      <t>ケイ</t>
    </rPh>
    <rPh sb="6" eb="7">
      <t>エン</t>
    </rPh>
    <phoneticPr fontId="7"/>
  </si>
  <si>
    <t>事業名</t>
    <rPh sb="0" eb="2">
      <t>ジギョウ</t>
    </rPh>
    <rPh sb="2" eb="3">
      <t>メイ</t>
    </rPh>
    <phoneticPr fontId="7"/>
  </si>
  <si>
    <t>支所</t>
    <rPh sb="0" eb="2">
      <t>シショ</t>
    </rPh>
    <phoneticPr fontId="7"/>
  </si>
  <si>
    <t>事業主体</t>
    <rPh sb="0" eb="2">
      <t>ジギョウ</t>
    </rPh>
    <rPh sb="2" eb="4">
      <t>シュタイ</t>
    </rPh>
    <phoneticPr fontId="7"/>
  </si>
  <si>
    <t>作業者</t>
    <rPh sb="0" eb="3">
      <t>サギョウシャ</t>
    </rPh>
    <phoneticPr fontId="7"/>
  </si>
  <si>
    <r>
      <t>保険料</t>
    </r>
    <r>
      <rPr>
        <sz val="8"/>
        <rFont val="ＪＳ明朝"/>
        <family val="1"/>
        <charset val="128"/>
      </rPr>
      <t>(円)</t>
    </r>
    <rPh sb="0" eb="3">
      <t>ホケンリョウ</t>
    </rPh>
    <rPh sb="4" eb="5">
      <t>エン</t>
    </rPh>
    <phoneticPr fontId="7"/>
  </si>
  <si>
    <r>
      <t>手数料</t>
    </r>
    <r>
      <rPr>
        <sz val="8"/>
        <rFont val="ＪＳ明朝"/>
        <family val="1"/>
        <charset val="128"/>
      </rPr>
      <t>(円)</t>
    </r>
    <rPh sb="0" eb="3">
      <t>テスウリョウ</t>
    </rPh>
    <rPh sb="4" eb="5">
      <t>エン</t>
    </rPh>
    <phoneticPr fontId="7"/>
  </si>
  <si>
    <r>
      <t>消費税</t>
    </r>
    <r>
      <rPr>
        <sz val="8"/>
        <rFont val="ＪＳ明朝"/>
        <family val="1"/>
        <charset val="128"/>
      </rPr>
      <t>(円)</t>
    </r>
    <rPh sb="0" eb="3">
      <t>ショウヒゼイ</t>
    </rPh>
    <rPh sb="4" eb="5">
      <t>エン</t>
    </rPh>
    <phoneticPr fontId="7"/>
  </si>
  <si>
    <t>合計</t>
    <rPh sb="0" eb="2">
      <t>ゴウケイ</t>
    </rPh>
    <phoneticPr fontId="7"/>
  </si>
  <si>
    <t>国庫補助金</t>
    <rPh sb="0" eb="2">
      <t>コッコ</t>
    </rPh>
    <rPh sb="2" eb="5">
      <t>ホジョキン</t>
    </rPh>
    <phoneticPr fontId="7"/>
  </si>
  <si>
    <t>件数</t>
    <rPh sb="0" eb="2">
      <t>ケンスウ</t>
    </rPh>
    <phoneticPr fontId="7"/>
  </si>
  <si>
    <t>支所番号</t>
    <rPh sb="0" eb="2">
      <t>シショ</t>
    </rPh>
    <rPh sb="2" eb="3">
      <t>バン</t>
    </rPh>
    <rPh sb="3" eb="4">
      <t>ゴウ</t>
    </rPh>
    <phoneticPr fontId="7"/>
  </si>
  <si>
    <t>保険</t>
    <rPh sb="0" eb="2">
      <t>ホケン</t>
    </rPh>
    <phoneticPr fontId="7"/>
  </si>
  <si>
    <t>住所</t>
    <rPh sb="0" eb="2">
      <t>ジュウショ</t>
    </rPh>
    <phoneticPr fontId="7"/>
  </si>
  <si>
    <t>枝打</t>
  </si>
  <si>
    <t>保育間伐（うち枝払等）</t>
  </si>
  <si>
    <t>間伐</t>
  </si>
  <si>
    <t>代理</t>
  </si>
  <si>
    <t>人工造林（拡大造林）</t>
  </si>
  <si>
    <t>雪起こし</t>
  </si>
  <si>
    <t>下刈</t>
  </si>
  <si>
    <t>間伐（うち枝払等）</t>
  </si>
  <si>
    <t>請負代理</t>
  </si>
  <si>
    <t>人工造林（再造林）</t>
  </si>
  <si>
    <t>合　　　計</t>
    <rPh sb="0" eb="1">
      <t>ゴウ</t>
    </rPh>
    <rPh sb="4" eb="5">
      <t>ケイ</t>
    </rPh>
    <phoneticPr fontId="7"/>
  </si>
  <si>
    <t>契約種別</t>
    <rPh sb="0" eb="2">
      <t>ケイヤク</t>
    </rPh>
    <rPh sb="2" eb="4">
      <t>シュベツ</t>
    </rPh>
    <phoneticPr fontId="4"/>
  </si>
  <si>
    <t>県施業種→市施業種</t>
    <rPh sb="0" eb="1">
      <t>ケン</t>
    </rPh>
    <rPh sb="1" eb="3">
      <t>セギョウ</t>
    </rPh>
    <rPh sb="3" eb="4">
      <t>シュ</t>
    </rPh>
    <rPh sb="5" eb="6">
      <t>シ</t>
    </rPh>
    <rPh sb="6" eb="8">
      <t>セギョウ</t>
    </rPh>
    <rPh sb="8" eb="9">
      <t>シュ</t>
    </rPh>
    <phoneticPr fontId="4"/>
  </si>
  <si>
    <t>県事業名→事業種</t>
    <rPh sb="0" eb="1">
      <t>ケン</t>
    </rPh>
    <rPh sb="1" eb="3">
      <t>ジギョウ</t>
    </rPh>
    <rPh sb="3" eb="4">
      <t>メイ</t>
    </rPh>
    <rPh sb="5" eb="7">
      <t>ジギョウ</t>
    </rPh>
    <rPh sb="7" eb="8">
      <t>シュ</t>
    </rPh>
    <phoneticPr fontId="4"/>
  </si>
  <si>
    <t>流域育成</t>
  </si>
  <si>
    <t>請負</t>
    <rPh sb="0" eb="2">
      <t>ウケオイ</t>
    </rPh>
    <phoneticPr fontId="4"/>
  </si>
  <si>
    <t>直接支援</t>
    <rPh sb="0" eb="2">
      <t>チョクセツ</t>
    </rPh>
    <rPh sb="2" eb="4">
      <t>シエン</t>
    </rPh>
    <phoneticPr fontId="4"/>
  </si>
  <si>
    <t>加速化</t>
    <rPh sb="0" eb="3">
      <t>カソクカ</t>
    </rPh>
    <phoneticPr fontId="4"/>
  </si>
  <si>
    <t>受託</t>
    <rPh sb="0" eb="2">
      <t>ジュタク</t>
    </rPh>
    <phoneticPr fontId="4"/>
  </si>
  <si>
    <t>森林作業道</t>
  </si>
  <si>
    <t>保育間伐</t>
    <rPh sb="0" eb="2">
      <t>ホイク</t>
    </rPh>
    <phoneticPr fontId="4"/>
  </si>
  <si>
    <t>雪起こし面積</t>
    <rPh sb="0" eb="1">
      <t>ユキ</t>
    </rPh>
    <rPh sb="1" eb="2">
      <t>オ</t>
    </rPh>
    <rPh sb="4" eb="6">
      <t>メンセキ</t>
    </rPh>
    <phoneticPr fontId="3"/>
  </si>
  <si>
    <t>森林環境保全直接支援事業(受託)</t>
    <rPh sb="13" eb="15">
      <t>ジュタク</t>
    </rPh>
    <phoneticPr fontId="4"/>
  </si>
  <si>
    <t>直接支援(受託)</t>
    <rPh sb="0" eb="2">
      <t>チョクセツ</t>
    </rPh>
    <rPh sb="2" eb="4">
      <t>シエン</t>
    </rPh>
    <rPh sb="5" eb="7">
      <t>ジュタク</t>
    </rPh>
    <phoneticPr fontId="4"/>
  </si>
  <si>
    <t>直接支援(受託)</t>
    <rPh sb="5" eb="7">
      <t>ジュタク</t>
    </rPh>
    <phoneticPr fontId="7"/>
  </si>
  <si>
    <t>森林環境保全直接支援事業(代理)</t>
    <rPh sb="13" eb="15">
      <t>ダイリ</t>
    </rPh>
    <phoneticPr fontId="4"/>
  </si>
  <si>
    <t>直接支援(代理)</t>
    <rPh sb="0" eb="2">
      <t>チョクセツ</t>
    </rPh>
    <rPh sb="2" eb="4">
      <t>シエン</t>
    </rPh>
    <rPh sb="5" eb="7">
      <t>ダイリ</t>
    </rPh>
    <phoneticPr fontId="4"/>
  </si>
  <si>
    <t>直接支援(代理)</t>
    <rPh sb="5" eb="7">
      <t>ダイリ</t>
    </rPh>
    <phoneticPr fontId="7"/>
  </si>
  <si>
    <t>申請
番号</t>
    <rPh sb="0" eb="2">
      <t>シンセイ</t>
    </rPh>
    <rPh sb="3" eb="5">
      <t>バンゴウ</t>
    </rPh>
    <phoneticPr fontId="7"/>
  </si>
  <si>
    <t>国県補助金</t>
    <rPh sb="0" eb="1">
      <t>クニ</t>
    </rPh>
    <rPh sb="1" eb="2">
      <t>ケン</t>
    </rPh>
    <rPh sb="2" eb="5">
      <t>ホジョキン</t>
    </rPh>
    <phoneticPr fontId="3"/>
  </si>
  <si>
    <t>区域面積</t>
    <rPh sb="0" eb="2">
      <t>クイキ</t>
    </rPh>
    <rPh sb="2" eb="4">
      <t>メンセキ</t>
    </rPh>
    <phoneticPr fontId="7"/>
  </si>
  <si>
    <t>雪起し面積</t>
    <rPh sb="0" eb="1">
      <t>ユキ</t>
    </rPh>
    <rPh sb="1" eb="2">
      <t>オ</t>
    </rPh>
    <rPh sb="3" eb="5">
      <t>メンセキ</t>
    </rPh>
    <phoneticPr fontId="7"/>
  </si>
  <si>
    <t>申請日</t>
    <rPh sb="0" eb="2">
      <t>シンセイ</t>
    </rPh>
    <rPh sb="2" eb="3">
      <t>ビ</t>
    </rPh>
    <phoneticPr fontId="7"/>
  </si>
  <si>
    <t>事業名</t>
    <rPh sb="0" eb="2">
      <t>ジギョウ</t>
    </rPh>
    <rPh sb="2" eb="3">
      <t>メイ</t>
    </rPh>
    <phoneticPr fontId="7"/>
  </si>
  <si>
    <t>入力必要</t>
    <rPh sb="0" eb="2">
      <t>ニュウリョク</t>
    </rPh>
    <rPh sb="2" eb="4">
      <t>ヒツヨウ</t>
    </rPh>
    <phoneticPr fontId="7"/>
  </si>
  <si>
    <t>雪起のみ入力</t>
    <rPh sb="0" eb="1">
      <t>ユキ</t>
    </rPh>
    <rPh sb="1" eb="2">
      <t>オ</t>
    </rPh>
    <rPh sb="4" eb="6">
      <t>ニュウリョク</t>
    </rPh>
    <phoneticPr fontId="7"/>
  </si>
  <si>
    <t>代理申請（森林所有者）</t>
  </si>
  <si>
    <t>補助率</t>
    <rPh sb="0" eb="2">
      <t>ホジョ</t>
    </rPh>
    <rPh sb="2" eb="3">
      <t>リツ</t>
    </rPh>
    <phoneticPr fontId="7"/>
  </si>
  <si>
    <t>雪起</t>
    <rPh sb="0" eb="1">
      <t>ユキ</t>
    </rPh>
    <rPh sb="1" eb="2">
      <t>オ</t>
    </rPh>
    <phoneticPr fontId="4"/>
  </si>
  <si>
    <t>下刈</t>
    <rPh sb="0" eb="2">
      <t>シタガ</t>
    </rPh>
    <phoneticPr fontId="4"/>
  </si>
  <si>
    <t>搬出間伐</t>
    <rPh sb="0" eb="2">
      <t>ハンシュツ</t>
    </rPh>
    <rPh sb="2" eb="4">
      <t>カンバツ</t>
    </rPh>
    <phoneticPr fontId="4"/>
  </si>
  <si>
    <t>更新伐</t>
    <rPh sb="0" eb="2">
      <t>コウシン</t>
    </rPh>
    <rPh sb="2" eb="3">
      <t>バツ</t>
    </rPh>
    <phoneticPr fontId="7"/>
  </si>
  <si>
    <t>除伐</t>
    <phoneticPr fontId="4"/>
  </si>
  <si>
    <t xml:space="preserve">   令和</t>
    <rPh sb="3" eb="5">
      <t>レイワ</t>
    </rPh>
    <phoneticPr fontId="4"/>
  </si>
  <si>
    <t>令和</t>
    <rPh sb="0" eb="2">
      <t>レイワ</t>
    </rPh>
    <phoneticPr fontId="4"/>
  </si>
  <si>
    <t>森林環境保全直接支援事業</t>
  </si>
  <si>
    <t>本荘</t>
  </si>
  <si>
    <t>森林所有者</t>
  </si>
  <si>
    <t>54511001－2</t>
  </si>
  <si>
    <t>由利本荘市(本荘)</t>
  </si>
  <si>
    <t>滝ノ沢</t>
  </si>
  <si>
    <t>88,123</t>
  </si>
  <si>
    <t>115</t>
  </si>
  <si>
    <t>62</t>
  </si>
  <si>
    <t>板垣憲一</t>
  </si>
  <si>
    <t>間伐I（選木なし）: 70～80m3/ha未</t>
  </si>
  <si>
    <t>スギ</t>
  </si>
  <si>
    <t>54511001－3</t>
  </si>
  <si>
    <t>宮沢</t>
  </si>
  <si>
    <t>横林</t>
  </si>
  <si>
    <t>36-1外</t>
  </si>
  <si>
    <t>111</t>
  </si>
  <si>
    <t>36</t>
  </si>
  <si>
    <t>1</t>
  </si>
  <si>
    <t>佐々木順一 外8</t>
  </si>
  <si>
    <t>森林組合</t>
  </si>
  <si>
    <t>加藤林業</t>
  </si>
  <si>
    <t>54511005－1</t>
  </si>
  <si>
    <t>赤田</t>
  </si>
  <si>
    <t>荒沢座</t>
  </si>
  <si>
    <t>45-5外</t>
  </si>
  <si>
    <t>57</t>
  </si>
  <si>
    <t>7</t>
  </si>
  <si>
    <t>加藤英一 外5</t>
  </si>
  <si>
    <t>54511005－2</t>
  </si>
  <si>
    <t>亜久根沢</t>
  </si>
  <si>
    <t>1-1,1-3,1-4,1-5</t>
  </si>
  <si>
    <t>42</t>
  </si>
  <si>
    <t>赤田町内</t>
  </si>
  <si>
    <t>間伐G（選木なし）: 50～60m3/ha未</t>
  </si>
  <si>
    <t>54511005－3</t>
  </si>
  <si>
    <t>1-6,1-7</t>
  </si>
  <si>
    <t>51</t>
  </si>
  <si>
    <t>長谷寺</t>
  </si>
  <si>
    <t>矢島</t>
  </si>
  <si>
    <t>矢島林業</t>
  </si>
  <si>
    <t>54512001－1</t>
  </si>
  <si>
    <t>由利本荘市(矢島)</t>
  </si>
  <si>
    <t>矢島町荒沢</t>
  </si>
  <si>
    <t>柴倉</t>
  </si>
  <si>
    <t>63</t>
  </si>
  <si>
    <t>43</t>
  </si>
  <si>
    <t>4</t>
  </si>
  <si>
    <t>黒木允</t>
  </si>
  <si>
    <t>保育間伐</t>
  </si>
  <si>
    <t>保育間伐A（選木あり）</t>
  </si>
  <si>
    <t>54512002－1</t>
  </si>
  <si>
    <t>枝打・枝払E 2m上,1,000本/ha上</t>
  </si>
  <si>
    <t>54512003－1</t>
  </si>
  <si>
    <t>矢島町川辺</t>
  </si>
  <si>
    <t>次郷尻</t>
  </si>
  <si>
    <t>88-1</t>
  </si>
  <si>
    <t>61</t>
  </si>
  <si>
    <t>101</t>
  </si>
  <si>
    <t>佐々木知栄</t>
  </si>
  <si>
    <t>54512004－1</t>
  </si>
  <si>
    <t>枝打・枝払F 2m上,1,500本/ha上</t>
  </si>
  <si>
    <t>54512005－1</t>
  </si>
  <si>
    <t>金保陀羅</t>
  </si>
  <si>
    <t>8.9</t>
  </si>
  <si>
    <t>56</t>
  </si>
  <si>
    <t>6</t>
  </si>
  <si>
    <t>2</t>
  </si>
  <si>
    <t>草井沢山組合</t>
  </si>
  <si>
    <t>54512006－1</t>
  </si>
  <si>
    <t>9</t>
  </si>
  <si>
    <t>岩城</t>
  </si>
  <si>
    <t>伊藤林業</t>
  </si>
  <si>
    <t>54513001－1</t>
  </si>
  <si>
    <t>由利本荘市(岩城)</t>
  </si>
  <si>
    <t>岩城滝俣</t>
  </si>
  <si>
    <t>坂本沢</t>
  </si>
  <si>
    <t>72-1外</t>
  </si>
  <si>
    <t>47</t>
  </si>
  <si>
    <t>3</t>
  </si>
  <si>
    <t>伊藤勇一 外2名</t>
  </si>
  <si>
    <t>54513001－2</t>
  </si>
  <si>
    <t>浅ノ又</t>
  </si>
  <si>
    <t>19,65-13</t>
  </si>
  <si>
    <t>71</t>
  </si>
  <si>
    <t>渡部専一</t>
  </si>
  <si>
    <t>三共サービス</t>
  </si>
  <si>
    <t>54513001－3</t>
  </si>
  <si>
    <t>岩城赤平</t>
  </si>
  <si>
    <t>家ノ上</t>
  </si>
  <si>
    <t>121-1</t>
  </si>
  <si>
    <t>261</t>
  </si>
  <si>
    <t>那須 優</t>
  </si>
  <si>
    <t>間伐B（選木あり）: 0～10m3/ha未</t>
  </si>
  <si>
    <t>54513001－4</t>
  </si>
  <si>
    <t>岩城福俣</t>
  </si>
  <si>
    <t>池ノ沢</t>
  </si>
  <si>
    <t>9-4</t>
  </si>
  <si>
    <t>79</t>
  </si>
  <si>
    <t>佐々木 健一</t>
  </si>
  <si>
    <t>間伐B（選木なし）: 0～10m3/ha未</t>
  </si>
  <si>
    <t>54513001－7</t>
  </si>
  <si>
    <t>観音前</t>
  </si>
  <si>
    <t>174-1</t>
  </si>
  <si>
    <t>73</t>
  </si>
  <si>
    <t>48</t>
  </si>
  <si>
    <t>菊地 隆一</t>
  </si>
  <si>
    <t>由利</t>
  </si>
  <si>
    <t>(有)佐藤総業</t>
  </si>
  <si>
    <t>54514601－1</t>
  </si>
  <si>
    <t>由利本荘市(由利)</t>
  </si>
  <si>
    <t>川西</t>
  </si>
  <si>
    <t>馬立場</t>
  </si>
  <si>
    <t>2-2.2-6</t>
  </si>
  <si>
    <t>37</t>
  </si>
  <si>
    <t>19</t>
  </si>
  <si>
    <t>新屋敷集落　総代　板垣直俊</t>
  </si>
  <si>
    <t>間伐I（選木あり）: 70～80m3/ha未</t>
  </si>
  <si>
    <t>54514601－2</t>
  </si>
  <si>
    <t>堤沢山</t>
  </si>
  <si>
    <t>17-1</t>
  </si>
  <si>
    <t>328</t>
  </si>
  <si>
    <t>奉行免牧野組合代表村上浩司</t>
  </si>
  <si>
    <t>間伐H（選木あり）: 60～70m3/ha未</t>
  </si>
  <si>
    <t>鳥海</t>
  </si>
  <si>
    <t>54515001－1</t>
  </si>
  <si>
    <t>由利本荘市(鳥海)</t>
  </si>
  <si>
    <t>鳥海町上直根</t>
  </si>
  <si>
    <t>桑沢</t>
  </si>
  <si>
    <t>60-2,清水尻9,トミ沢29,77-1</t>
  </si>
  <si>
    <t>68</t>
  </si>
  <si>
    <t>41</t>
  </si>
  <si>
    <t>16</t>
  </si>
  <si>
    <t>高橋 隆善</t>
  </si>
  <si>
    <t>保育間伐B（選木なし）</t>
  </si>
  <si>
    <t>東由利</t>
  </si>
  <si>
    <t>54516001－1</t>
  </si>
  <si>
    <t>由利本荘市(東由利)</t>
  </si>
  <si>
    <t>東由利舘合</t>
  </si>
  <si>
    <t>上野山</t>
  </si>
  <si>
    <t>81-1</t>
  </si>
  <si>
    <t>86</t>
  </si>
  <si>
    <t>小松義典</t>
  </si>
  <si>
    <t>間伐H（選木なし）: 60～70m3/ha未</t>
  </si>
  <si>
    <t>54516001－2</t>
  </si>
  <si>
    <t>84</t>
  </si>
  <si>
    <t>60</t>
  </si>
  <si>
    <t>畑山豊隆</t>
  </si>
  <si>
    <t>54516001－3</t>
  </si>
  <si>
    <t>小松忠一</t>
  </si>
  <si>
    <t>54516002－1</t>
  </si>
  <si>
    <t>仁賀餅</t>
  </si>
  <si>
    <t>67</t>
  </si>
  <si>
    <t>92</t>
  </si>
  <si>
    <t>20</t>
  </si>
  <si>
    <t>間伐F（選木あり）: 40～50m3/ha未</t>
  </si>
  <si>
    <t>54516002－2</t>
  </si>
  <si>
    <t>64</t>
  </si>
  <si>
    <t>24</t>
  </si>
  <si>
    <t>伊藤萬紀子</t>
  </si>
  <si>
    <t>54516002－3</t>
  </si>
  <si>
    <t>18</t>
  </si>
  <si>
    <t>遠藤信弘</t>
  </si>
  <si>
    <t>間伐G（選木あり）: 50～60m3/ha未</t>
  </si>
  <si>
    <t>大内</t>
  </si>
  <si>
    <t>森林メンテナンスカトウ</t>
  </si>
  <si>
    <t>54517001－1</t>
  </si>
  <si>
    <t>由利本荘市(大内)</t>
  </si>
  <si>
    <t>高尾</t>
  </si>
  <si>
    <t>谷地</t>
  </si>
  <si>
    <t>41-1</t>
  </si>
  <si>
    <t>26</t>
  </si>
  <si>
    <t>東海林金男</t>
  </si>
  <si>
    <t>小笠原林業</t>
  </si>
  <si>
    <t>54517001－2</t>
  </si>
  <si>
    <t>山根</t>
  </si>
  <si>
    <t>83-2</t>
  </si>
  <si>
    <t>32</t>
  </si>
  <si>
    <t>35</t>
  </si>
  <si>
    <t>佐々木光義</t>
  </si>
  <si>
    <t>54517001－3</t>
  </si>
  <si>
    <t>大平</t>
  </si>
  <si>
    <t>14-1、海又58.64.91</t>
  </si>
  <si>
    <t>28</t>
  </si>
  <si>
    <t>伊藤和子</t>
  </si>
  <si>
    <t>受託</t>
  </si>
  <si>
    <t>　由利本荘市長　　湊　　貴信　様</t>
    <rPh sb="1" eb="3">
      <t>ユリ</t>
    </rPh>
    <rPh sb="3" eb="5">
      <t>ホンジョウ</t>
    </rPh>
    <rPh sb="5" eb="6">
      <t>シ</t>
    </rPh>
    <rPh sb="6" eb="7">
      <t>チョウ</t>
    </rPh>
    <rPh sb="9" eb="10">
      <t>ミナト</t>
    </rPh>
    <rPh sb="12" eb="14">
      <t>タカノブ</t>
    </rPh>
    <rPh sb="15" eb="16">
      <t>サマ</t>
    </rPh>
    <phoneticPr fontId="4"/>
  </si>
  <si>
    <t>1式</t>
    <rPh sb="1" eb="2">
      <t>シキ</t>
    </rPh>
    <phoneticPr fontId="4"/>
  </si>
  <si>
    <t xml:space="preserve"> 市補助金</t>
    <rPh sb="1" eb="2">
      <t>シ</t>
    </rPh>
    <rPh sb="2" eb="5">
      <t>ホジョキン</t>
    </rPh>
    <phoneticPr fontId="4"/>
  </si>
  <si>
    <t>湊　　貴　信</t>
    <rPh sb="0" eb="1">
      <t>ミナト</t>
    </rPh>
    <rPh sb="3" eb="4">
      <t>キ</t>
    </rPh>
    <rPh sb="5" eb="6">
      <t>シン</t>
    </rPh>
    <phoneticPr fontId="4"/>
  </si>
  <si>
    <t xml:space="preserve"> 適正に関する条例第４条の規定に基づき、別紙関係書類を添えて申請いたします。</t>
    <rPh sb="1" eb="3">
      <t>テキセイ</t>
    </rPh>
    <rPh sb="4" eb="5">
      <t>カン</t>
    </rPh>
    <rPh sb="7" eb="9">
      <t>ジョウレイ</t>
    </rPh>
    <rPh sb="9" eb="10">
      <t>ダイ</t>
    </rPh>
    <rPh sb="11" eb="12">
      <t>ジョウ</t>
    </rPh>
    <rPh sb="13" eb="15">
      <t>キテイ</t>
    </rPh>
    <rPh sb="16" eb="17">
      <t>モト</t>
    </rPh>
    <rPh sb="20" eb="22">
      <t>ベッシ</t>
    </rPh>
    <rPh sb="22" eb="24">
      <t>カンケイ</t>
    </rPh>
    <rPh sb="24" eb="26">
      <t>ショルイ</t>
    </rPh>
    <rPh sb="27" eb="28">
      <t>ソ</t>
    </rPh>
    <rPh sb="30" eb="32">
      <t>シンセイ</t>
    </rPh>
    <phoneticPr fontId="4"/>
  </si>
  <si>
    <t>　松くい虫による庭木等の松の被害に対し、被害拡大や倒木等による二次災害を防ぐため、松の所有者等が行う対策事業に要する経費に補助することを目的とする。</t>
    <rPh sb="4" eb="5">
      <t>ムシ</t>
    </rPh>
    <rPh sb="8" eb="10">
      <t>ニワキ</t>
    </rPh>
    <rPh sb="10" eb="11">
      <t>トウ</t>
    </rPh>
    <phoneticPr fontId="4"/>
  </si>
  <si>
    <t>松くい虫被害拡大防止事業</t>
    <rPh sb="0" eb="1">
      <t>マツ</t>
    </rPh>
    <rPh sb="3" eb="4">
      <t>ムシ</t>
    </rPh>
    <rPh sb="4" eb="6">
      <t>ヒガイ</t>
    </rPh>
    <rPh sb="6" eb="8">
      <t>カクダイ</t>
    </rPh>
    <rPh sb="8" eb="10">
      <t>ボウシ</t>
    </rPh>
    <rPh sb="10" eb="12">
      <t>ジギョウ</t>
    </rPh>
    <phoneticPr fontId="4"/>
  </si>
  <si>
    <t>伐倒処理</t>
    <rPh sb="0" eb="2">
      <t>バットウ</t>
    </rPh>
    <rPh sb="2" eb="4">
      <t>ショリ</t>
    </rPh>
    <phoneticPr fontId="4"/>
  </si>
  <si>
    <t>　松くい虫による庭木等の松の被害に対し、被害拡大や倒木等による二次災害を防ぐため、松の所有者等が行う対策事業に要する
経費に補助することを目的とする。</t>
    <phoneticPr fontId="4"/>
  </si>
  <si>
    <t>　補助対象経費の10/10を補助</t>
    <rPh sb="1" eb="3">
      <t>ホジョ</t>
    </rPh>
    <rPh sb="3" eb="5">
      <t>タイショウ</t>
    </rPh>
    <rPh sb="5" eb="7">
      <t>ケイヒ</t>
    </rPh>
    <rPh sb="14" eb="16">
      <t>ホジョ</t>
    </rPh>
    <phoneticPr fontId="4"/>
  </si>
  <si>
    <t>○○銀行　○○支店</t>
    <rPh sb="2" eb="4">
      <t>ギンコウ</t>
    </rPh>
    <rPh sb="7" eb="9">
      <t>シテン</t>
    </rPh>
    <phoneticPr fontId="4"/>
  </si>
  <si>
    <t>○○○○</t>
    <phoneticPr fontId="4"/>
  </si>
  <si>
    <t>○○口座</t>
    <rPh sb="2" eb="4">
      <t>コウザ</t>
    </rPh>
    <phoneticPr fontId="6"/>
  </si>
  <si>
    <t>○○○○○○○</t>
    <phoneticPr fontId="4"/>
  </si>
  <si>
    <t>由利本荘市尾崎１７</t>
    <rPh sb="0" eb="5">
      <t>ユリホンジョウシ</t>
    </rPh>
    <rPh sb="5" eb="7">
      <t>オザキ</t>
    </rPh>
    <phoneticPr fontId="4"/>
  </si>
  <si>
    <t>本荘　太郎</t>
    <rPh sb="0" eb="2">
      <t>ホンジョウ</t>
    </rPh>
    <rPh sb="3" eb="5">
      <t>タロウ</t>
    </rPh>
    <phoneticPr fontId="4"/>
  </si>
  <si>
    <t>氏　名</t>
    <rPh sb="0" eb="1">
      <t>シ</t>
    </rPh>
    <rPh sb="2" eb="3">
      <t>ナ</t>
    </rPh>
    <phoneticPr fontId="4"/>
  </si>
  <si>
    <t>○</t>
    <phoneticPr fontId="4"/>
  </si>
  <si>
    <t>令和○年○月○日</t>
    <rPh sb="0" eb="2">
      <t>レイワ</t>
    </rPh>
    <rPh sb="3" eb="4">
      <t>ネン</t>
    </rPh>
    <rPh sb="5" eb="6">
      <t>ガツ</t>
    </rPh>
    <rPh sb="7" eb="8">
      <t>ニチ</t>
    </rPh>
    <phoneticPr fontId="4"/>
  </si>
  <si>
    <t>　由利本荘市長　湊　貴信　様</t>
    <rPh sb="1" eb="3">
      <t>ユリ</t>
    </rPh>
    <rPh sb="3" eb="5">
      <t>ホンジョウ</t>
    </rPh>
    <rPh sb="5" eb="6">
      <t>シ</t>
    </rPh>
    <rPh sb="6" eb="7">
      <t>チョウ</t>
    </rPh>
    <rPh sb="8" eb="9">
      <t>ミナト</t>
    </rPh>
    <rPh sb="10" eb="11">
      <t>キ</t>
    </rPh>
    <rPh sb="11" eb="12">
      <t>シン</t>
    </rPh>
    <rPh sb="13" eb="14">
      <t>サマ</t>
    </rPh>
    <phoneticPr fontId="4"/>
  </si>
  <si>
    <t>　令和5年○月○日付け由利本荘市指令第○○号により補助金の決定を受けました下記事業の実績</t>
    <rPh sb="42" eb="44">
      <t>ジッセキ</t>
    </rPh>
    <phoneticPr fontId="4"/>
  </si>
  <si>
    <t>について、補助金等の適正に関する条例第9条第2項の規定により次のとおり報告します。</t>
    <rPh sb="5" eb="7">
      <t>ホジョ</t>
    </rPh>
    <rPh sb="7" eb="8">
      <t>キン</t>
    </rPh>
    <rPh sb="8" eb="9">
      <t>トウ</t>
    </rPh>
    <rPh sb="10" eb="12">
      <t>テキセイ</t>
    </rPh>
    <rPh sb="13" eb="14">
      <t>カン</t>
    </rPh>
    <rPh sb="16" eb="18">
      <t>ジョウレイ</t>
    </rPh>
    <rPh sb="18" eb="19">
      <t>ダイ</t>
    </rPh>
    <rPh sb="20" eb="21">
      <t>ジョウ</t>
    </rPh>
    <rPh sb="21" eb="22">
      <t>ダイ</t>
    </rPh>
    <rPh sb="23" eb="24">
      <t>コウ</t>
    </rPh>
    <rPh sb="25" eb="27">
      <t>キテイ</t>
    </rPh>
    <rPh sb="30" eb="31">
      <t>ツギ</t>
    </rPh>
    <rPh sb="35" eb="37">
      <t>ホウコク</t>
    </rPh>
    <phoneticPr fontId="4"/>
  </si>
  <si>
    <t>令和○年○月○日</t>
    <phoneticPr fontId="4"/>
  </si>
  <si>
    <t>令和○年○月○日</t>
    <rPh sb="0" eb="8">
      <t>レイワマルネンマルガツマルニチ</t>
    </rPh>
    <phoneticPr fontId="4"/>
  </si>
  <si>
    <t>（令和○年○月○日付け由利本荘市指令第号による補助金）</t>
    <phoneticPr fontId="4"/>
  </si>
  <si>
    <t xml:space="preserve"> 　令和５年度において、下記のとおり補助金を交付して下さるよう、補助金等の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</si>
</sst>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Red]#,##0"/>
    <numFmt numFmtId="177" formatCode="#,##0_);\(#,##0\)"/>
    <numFmt numFmtId="178" formatCode="###,###.00&quot;ha&quot;"/>
    <numFmt numFmtId="179" formatCode="###,###,###&quot;円&quot;"/>
    <numFmt numFmtId="180" formatCode="0.00&quot;ha&quot;"/>
    <numFmt numFmtId="181" formatCode="[DBNum3][$-411]0"/>
    <numFmt numFmtId="182" formatCode="[DBNum3][$-411]#,##0&quot;－&quot;"/>
    <numFmt numFmtId="183" formatCode="[$-411]ggge&quot;年&quot;m&quot;月&quot;d&quot;日&quot;;@"/>
    <numFmt numFmtId="184" formatCode="#,##0_);[Red]\(#,##0\)"/>
    <numFmt numFmtId="185" formatCode="[$-411]ge\.m\.d;@"/>
    <numFmt numFmtId="186" formatCode="0.00;[Red]0.00"/>
    <numFmt numFmtId="187" formatCode="0.0_);[Red]\(0.0\)"/>
    <numFmt numFmtId="188" formatCode="0.0;[Red]0.0"/>
    <numFmt numFmtId="189" formatCode="m&quot;月&quot;d&quot;日 申請&quot;;@"/>
    <numFmt numFmtId="190" formatCode="0\ &quot;件&quot;"/>
    <numFmt numFmtId="191" formatCode="m&quot;月&quot;d&quot;日&quot;;@"/>
    <numFmt numFmtId="192" formatCode="###,###&quot;件&quot;"/>
    <numFmt numFmtId="193" formatCode="#,##0.000;[Red]#,##0.000"/>
    <numFmt numFmtId="194" formatCode="#,###&quot;件&quot;"/>
    <numFmt numFmtId="195" formatCode="#,##0_ "/>
    <numFmt numFmtId="196" formatCode="[DBNum3][$-411]#,##0&quot;&quot;"/>
  </numFmts>
  <fonts count="38">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6"/>
      <name val="ＭＳ ゴシック"/>
      <family val="3"/>
      <charset val="128"/>
    </font>
    <font>
      <sz val="11"/>
      <name val="ＭＳ Ｐゴシック"/>
      <family val="3"/>
      <charset val="128"/>
    </font>
    <font>
      <sz val="12"/>
      <name val="ＪＳ明朝"/>
      <family val="1"/>
      <charset val="128"/>
    </font>
    <font>
      <sz val="10"/>
      <name val="ＪＳ明朝"/>
      <family val="1"/>
      <charset val="128"/>
    </font>
    <font>
      <sz val="11"/>
      <name val="ＪＳ明朝"/>
      <family val="1"/>
      <charset val="128"/>
    </font>
    <font>
      <sz val="12"/>
      <name val="ＭＳ 明朝"/>
      <family val="1"/>
      <charset val="128"/>
    </font>
    <font>
      <sz val="24"/>
      <name val="ＭＳ 明朝"/>
      <family val="1"/>
      <charset val="128"/>
    </font>
    <font>
      <sz val="11"/>
      <name val="ＭＳ ゴシック"/>
      <family val="3"/>
      <charset val="128"/>
    </font>
    <font>
      <sz val="11"/>
      <name val="ＭＳ 明朝"/>
      <family val="1"/>
      <charset val="128"/>
    </font>
    <font>
      <sz val="11"/>
      <color theme="1"/>
      <name val="ＭＳ Ｐゴシック"/>
      <family val="3"/>
      <charset val="128"/>
      <scheme val="minor"/>
    </font>
    <font>
      <b/>
      <sz val="11"/>
      <color indexed="10"/>
      <name val="ＭＳ Ｐゴシック"/>
      <family val="3"/>
      <charset val="128"/>
    </font>
    <font>
      <b/>
      <sz val="11"/>
      <name val="ＭＳ Ｐゴシック"/>
      <family val="3"/>
      <charset val="128"/>
    </font>
    <font>
      <b/>
      <sz val="11"/>
      <name val="ＪＳ明朝"/>
      <family val="1"/>
      <charset val="128"/>
    </font>
    <font>
      <sz val="12"/>
      <name val="ＭＳ ゴシック"/>
      <family val="3"/>
      <charset val="128"/>
    </font>
    <font>
      <b/>
      <sz val="12"/>
      <name val="ＭＳ ゴシック"/>
      <family val="3"/>
      <charset val="128"/>
    </font>
    <font>
      <sz val="16"/>
      <name val="ＭＳ ゴシック"/>
      <family val="3"/>
      <charset val="128"/>
    </font>
    <font>
      <sz val="12"/>
      <color indexed="8"/>
      <name val="ＭＳ ゴシック"/>
      <family val="3"/>
      <charset val="128"/>
    </font>
    <font>
      <sz val="12"/>
      <color indexed="8"/>
      <name val="ＪＳＰ明朝"/>
      <family val="1"/>
      <charset val="128"/>
    </font>
    <font>
      <sz val="10"/>
      <name val="ＭＳ ゴシック"/>
      <family val="3"/>
      <charset val="128"/>
    </font>
    <font>
      <sz val="12"/>
      <name val="ＪＳＰ明朝"/>
      <family val="1"/>
      <charset val="128"/>
    </font>
    <font>
      <b/>
      <sz val="10"/>
      <color indexed="10"/>
      <name val="ＪＳ明朝"/>
      <family val="1"/>
      <charset val="128"/>
    </font>
    <font>
      <sz val="8"/>
      <name val="ＪＳ明朝"/>
      <family val="1"/>
      <charset val="128"/>
    </font>
    <font>
      <b/>
      <sz val="10"/>
      <name val="ＪＳ明朝"/>
      <family val="1"/>
      <charset val="128"/>
    </font>
    <font>
      <sz val="12"/>
      <name val="ＭＳ Ｐゴシック"/>
      <family val="3"/>
      <charset val="128"/>
    </font>
    <font>
      <sz val="12"/>
      <name val="ＭＳ Ｐ明朝"/>
      <family val="1"/>
      <charset val="128"/>
    </font>
    <font>
      <sz val="18"/>
      <name val="ＭＳ Ｐ明朝"/>
      <family val="1"/>
      <charset val="128"/>
    </font>
    <font>
      <sz val="10"/>
      <name val="ＭＳ Ｐ明朝"/>
      <family val="1"/>
      <charset val="128"/>
    </font>
    <font>
      <b/>
      <sz val="12"/>
      <name val="ＭＳ 明朝"/>
      <family val="1"/>
      <charset val="128"/>
    </font>
    <font>
      <sz val="18"/>
      <name val="ＭＳ 明朝"/>
      <family val="1"/>
      <charset val="128"/>
    </font>
    <font>
      <sz val="14"/>
      <name val="ＭＳ 明朝"/>
      <family val="1"/>
      <charset val="128"/>
    </font>
    <font>
      <sz val="9"/>
      <name val="ＭＳ 明朝"/>
      <family val="1"/>
      <charset val="128"/>
    </font>
  </fonts>
  <fills count="14">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31"/>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9FF99"/>
        <bgColor indexed="64"/>
      </patternFill>
    </fill>
    <fill>
      <patternFill patternType="solid">
        <fgColor rgb="FFFFC000"/>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s>
  <cellStyleXfs count="21">
    <xf numFmtId="0" fontId="0" fillId="0" borderId="0"/>
    <xf numFmtId="38" fontId="14" fillId="0" borderId="0" applyFont="0" applyFill="0" applyBorder="0" applyAlignment="0" applyProtection="0"/>
    <xf numFmtId="6" fontId="14" fillId="0" borderId="0" applyFont="0" applyFill="0" applyBorder="0" applyAlignment="0" applyProtection="0"/>
    <xf numFmtId="0" fontId="8" fillId="0" borderId="0"/>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lignment vertical="center"/>
    </xf>
    <xf numFmtId="0" fontId="16"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6" fillId="0" borderId="0"/>
    <xf numFmtId="0" fontId="25" fillId="0" borderId="0">
      <alignment vertical="center"/>
    </xf>
    <xf numFmtId="0" fontId="8" fillId="0" borderId="0">
      <alignment vertical="center"/>
    </xf>
  </cellStyleXfs>
  <cellXfs count="433">
    <xf numFmtId="0" fontId="0" fillId="0" borderId="0" xfId="0"/>
    <xf numFmtId="0" fontId="9" fillId="0" borderId="0" xfId="3" applyFont="1" applyAlignment="1">
      <alignment vertical="center"/>
    </xf>
    <xf numFmtId="0" fontId="9" fillId="0" borderId="0" xfId="3" applyFont="1" applyAlignment="1">
      <alignment horizontal="center" vertical="center"/>
    </xf>
    <xf numFmtId="0" fontId="12" fillId="0" borderId="6" xfId="4" applyFont="1" applyBorder="1">
      <alignment vertical="center"/>
    </xf>
    <xf numFmtId="0" fontId="12" fillId="0" borderId="7" xfId="4" applyFont="1" applyBorder="1">
      <alignment vertical="center"/>
    </xf>
    <xf numFmtId="0" fontId="12" fillId="0" borderId="8" xfId="4" applyFont="1" applyBorder="1">
      <alignment vertical="center"/>
    </xf>
    <xf numFmtId="0" fontId="12" fillId="0" borderId="0" xfId="4" applyFont="1">
      <alignment vertical="center"/>
    </xf>
    <xf numFmtId="0" fontId="12" fillId="0" borderId="9" xfId="4" applyFont="1" applyBorder="1">
      <alignment vertical="center"/>
    </xf>
    <xf numFmtId="0" fontId="12" fillId="0" borderId="10" xfId="4" applyFont="1" applyBorder="1">
      <alignment vertical="center"/>
    </xf>
    <xf numFmtId="0" fontId="12" fillId="0" borderId="11" xfId="4" applyFont="1" applyBorder="1">
      <alignment vertical="center"/>
    </xf>
    <xf numFmtId="182" fontId="12" fillId="0" borderId="11" xfId="4" applyNumberFormat="1" applyFont="1" applyBorder="1" applyAlignment="1">
      <alignment horizontal="left" vertical="center"/>
    </xf>
    <xf numFmtId="0" fontId="12" fillId="0" borderId="3" xfId="4" applyFont="1" applyBorder="1">
      <alignment vertical="center"/>
    </xf>
    <xf numFmtId="0" fontId="12" fillId="0" borderId="12" xfId="4" applyFont="1" applyBorder="1">
      <alignment vertical="center"/>
    </xf>
    <xf numFmtId="0" fontId="12" fillId="0" borderId="13" xfId="4" applyFont="1" applyBorder="1">
      <alignment vertical="center"/>
    </xf>
    <xf numFmtId="0" fontId="12" fillId="0" borderId="14" xfId="4" applyFont="1" applyBorder="1">
      <alignment vertical="center"/>
    </xf>
    <xf numFmtId="0" fontId="12" fillId="0" borderId="15" xfId="4" applyFont="1" applyBorder="1">
      <alignment vertical="center"/>
    </xf>
    <xf numFmtId="0" fontId="5" fillId="0" borderId="9" xfId="4" applyFont="1" applyBorder="1">
      <alignment vertical="center"/>
    </xf>
    <xf numFmtId="0" fontId="5" fillId="0" borderId="0" xfId="4" applyFont="1">
      <alignment vertical="center"/>
    </xf>
    <xf numFmtId="0" fontId="5" fillId="0" borderId="10" xfId="4" applyFont="1" applyBorder="1">
      <alignment vertical="center"/>
    </xf>
    <xf numFmtId="0" fontId="9" fillId="0" borderId="0" xfId="3" applyFont="1" applyAlignment="1">
      <alignment vertical="center" shrinkToFit="1"/>
    </xf>
    <xf numFmtId="0" fontId="12" fillId="0" borderId="0" xfId="4" applyFont="1" applyAlignment="1">
      <alignment horizontal="center" vertical="center"/>
    </xf>
    <xf numFmtId="181" fontId="5" fillId="0" borderId="0" xfId="4" applyNumberFormat="1" applyFont="1">
      <alignment vertical="center"/>
    </xf>
    <xf numFmtId="181" fontId="5" fillId="0" borderId="0" xfId="4" applyNumberFormat="1" applyFont="1" applyAlignment="1">
      <alignment horizontal="center" vertical="center"/>
    </xf>
    <xf numFmtId="181" fontId="12" fillId="0" borderId="0" xfId="4" applyNumberFormat="1" applyFont="1" applyAlignment="1">
      <alignment horizontal="center" vertical="center"/>
    </xf>
    <xf numFmtId="0" fontId="5" fillId="0" borderId="0" xfId="4" applyFont="1" applyAlignment="1">
      <alignment horizontal="center" vertical="center"/>
    </xf>
    <xf numFmtId="0" fontId="8" fillId="0" borderId="0" xfId="16" applyAlignment="1">
      <alignment horizontal="center"/>
    </xf>
    <xf numFmtId="0" fontId="8" fillId="0" borderId="0" xfId="16"/>
    <xf numFmtId="0" fontId="8" fillId="0" borderId="0" xfId="16" applyAlignment="1">
      <alignment horizontal="right"/>
    </xf>
    <xf numFmtId="0" fontId="17" fillId="2" borderId="17" xfId="16" applyFont="1" applyFill="1" applyBorder="1" applyAlignment="1">
      <alignment horizontal="center"/>
    </xf>
    <xf numFmtId="0" fontId="18" fillId="2" borderId="17" xfId="16" applyFont="1" applyFill="1" applyBorder="1"/>
    <xf numFmtId="184" fontId="19" fillId="2" borderId="3" xfId="16" applyNumberFormat="1" applyFont="1" applyFill="1" applyBorder="1" applyAlignment="1">
      <alignment horizontal="centerContinuous" vertical="center"/>
    </xf>
    <xf numFmtId="184" fontId="19" fillId="2" borderId="13" xfId="16" applyNumberFormat="1" applyFont="1" applyFill="1" applyBorder="1" applyAlignment="1">
      <alignment horizontal="centerContinuous" vertical="center" shrinkToFit="1"/>
    </xf>
    <xf numFmtId="184" fontId="19" fillId="2" borderId="12" xfId="16" applyNumberFormat="1" applyFont="1" applyFill="1" applyBorder="1" applyAlignment="1">
      <alignment horizontal="centerContinuous" vertical="center" shrinkToFit="1"/>
    </xf>
    <xf numFmtId="184" fontId="19" fillId="0" borderId="0" xfId="16" applyNumberFormat="1" applyFont="1" applyAlignment="1">
      <alignment horizontal="center" vertical="center" shrinkToFit="1"/>
    </xf>
    <xf numFmtId="0" fontId="18" fillId="3" borderId="6" xfId="16" applyFont="1" applyFill="1" applyBorder="1" applyAlignment="1">
      <alignment horizontal="right"/>
    </xf>
    <xf numFmtId="0" fontId="8" fillId="3" borderId="8" xfId="16" applyFill="1" applyBorder="1"/>
    <xf numFmtId="0" fontId="18" fillId="2" borderId="2" xfId="16" applyFont="1" applyFill="1" applyBorder="1" applyAlignment="1">
      <alignment horizontal="center" vertical="center"/>
    </xf>
    <xf numFmtId="38" fontId="19" fillId="2" borderId="1" xfId="17" applyFont="1" applyFill="1" applyBorder="1" applyAlignment="1">
      <alignment horizontal="center" vertical="center" shrinkToFit="1"/>
    </xf>
    <xf numFmtId="184" fontId="19" fillId="2" borderId="1" xfId="16" applyNumberFormat="1" applyFont="1" applyFill="1" applyBorder="1" applyAlignment="1">
      <alignment horizontal="center" vertical="center" shrinkToFit="1"/>
    </xf>
    <xf numFmtId="0" fontId="18" fillId="3" borderId="14" xfId="16" applyFont="1" applyFill="1" applyBorder="1" applyAlignment="1">
      <alignment horizontal="center" vertical="center"/>
    </xf>
    <xf numFmtId="0" fontId="8" fillId="3" borderId="15" xfId="16" applyFill="1" applyBorder="1" applyAlignment="1">
      <alignment horizontal="center" vertical="center"/>
    </xf>
    <xf numFmtId="0" fontId="8" fillId="0" borderId="0" xfId="16" applyAlignment="1">
      <alignment horizontal="center" vertical="center"/>
    </xf>
    <xf numFmtId="0" fontId="8" fillId="0" borderId="29" xfId="16" applyBorder="1"/>
    <xf numFmtId="186" fontId="11" fillId="0" borderId="29" xfId="16" applyNumberFormat="1" applyFont="1" applyBorder="1" applyAlignment="1">
      <alignment horizontal="right" vertical="center"/>
    </xf>
    <xf numFmtId="187" fontId="11" fillId="0" borderId="29" xfId="16" applyNumberFormat="1" applyFont="1" applyBorder="1" applyAlignment="1">
      <alignment horizontal="right" vertical="center"/>
    </xf>
    <xf numFmtId="177" fontId="11" fillId="0" borderId="29" xfId="16" applyNumberFormat="1" applyFont="1" applyBorder="1" applyAlignment="1">
      <alignment vertical="center"/>
    </xf>
    <xf numFmtId="177" fontId="11" fillId="0" borderId="0" xfId="16" applyNumberFormat="1" applyFont="1" applyAlignment="1">
      <alignment vertical="center"/>
    </xf>
    <xf numFmtId="177" fontId="11" fillId="0" borderId="29" xfId="16" applyNumberFormat="1" applyFont="1" applyBorder="1" applyAlignment="1">
      <alignment horizontal="right" vertical="center"/>
    </xf>
    <xf numFmtId="0" fontId="8" fillId="0" borderId="17" xfId="16" applyBorder="1"/>
    <xf numFmtId="0" fontId="8" fillId="0" borderId="30" xfId="16" applyBorder="1"/>
    <xf numFmtId="0" fontId="8" fillId="0" borderId="16" xfId="16" applyBorder="1"/>
    <xf numFmtId="56" fontId="8" fillId="0" borderId="31" xfId="16" applyNumberFormat="1" applyBorder="1"/>
    <xf numFmtId="56" fontId="8" fillId="0" borderId="1" xfId="16" applyNumberFormat="1" applyBorder="1" applyAlignment="1">
      <alignment horizontal="center" vertical="center" wrapText="1"/>
    </xf>
    <xf numFmtId="186" fontId="11" fillId="0" borderId="1" xfId="16" applyNumberFormat="1" applyFont="1" applyBorder="1" applyAlignment="1">
      <alignment vertical="center"/>
    </xf>
    <xf numFmtId="187" fontId="11" fillId="0" borderId="1" xfId="16" applyNumberFormat="1" applyFont="1" applyBorder="1" applyAlignment="1">
      <alignment vertical="center"/>
    </xf>
    <xf numFmtId="177" fontId="11" fillId="0" borderId="1" xfId="16" applyNumberFormat="1" applyFont="1" applyBorder="1" applyAlignment="1">
      <alignment vertical="center"/>
    </xf>
    <xf numFmtId="177" fontId="11" fillId="0" borderId="16" xfId="16" applyNumberFormat="1" applyFont="1" applyBorder="1" applyAlignment="1">
      <alignment vertical="center"/>
    </xf>
    <xf numFmtId="0" fontId="8" fillId="0" borderId="32" xfId="16" applyBorder="1"/>
    <xf numFmtId="177" fontId="11" fillId="0" borderId="17" xfId="16" applyNumberFormat="1" applyFont="1" applyBorder="1" applyAlignment="1">
      <alignment vertical="center"/>
    </xf>
    <xf numFmtId="177" fontId="11" fillId="0" borderId="33" xfId="16" applyNumberFormat="1" applyFont="1" applyBorder="1" applyAlignment="1">
      <alignment horizontal="right" vertical="center"/>
    </xf>
    <xf numFmtId="177" fontId="11" fillId="0" borderId="34" xfId="16" applyNumberFormat="1" applyFont="1" applyBorder="1" applyAlignment="1">
      <alignment horizontal="right" vertical="center"/>
    </xf>
    <xf numFmtId="177" fontId="11" fillId="0" borderId="35" xfId="16" applyNumberFormat="1" applyFont="1" applyBorder="1" applyAlignment="1">
      <alignment horizontal="right" vertical="center"/>
    </xf>
    <xf numFmtId="177" fontId="11" fillId="0" borderId="36" xfId="16" applyNumberFormat="1" applyFont="1" applyBorder="1" applyAlignment="1">
      <alignment horizontal="right" vertical="center"/>
    </xf>
    <xf numFmtId="177" fontId="11" fillId="0" borderId="37" xfId="16" applyNumberFormat="1" applyFont="1" applyBorder="1" applyAlignment="1">
      <alignment horizontal="right" vertical="center"/>
    </xf>
    <xf numFmtId="177" fontId="11" fillId="0" borderId="38" xfId="16" applyNumberFormat="1" applyFont="1" applyBorder="1" applyAlignment="1">
      <alignment horizontal="right" vertical="center"/>
    </xf>
    <xf numFmtId="177" fontId="11" fillId="0" borderId="15" xfId="16" applyNumberFormat="1" applyFont="1" applyBorder="1" applyAlignment="1">
      <alignment horizontal="right" vertical="center"/>
    </xf>
    <xf numFmtId="56" fontId="8" fillId="0" borderId="39" xfId="16" applyNumberFormat="1" applyBorder="1"/>
    <xf numFmtId="56" fontId="18" fillId="4" borderId="1" xfId="16" applyNumberFormat="1" applyFont="1" applyFill="1" applyBorder="1" applyAlignment="1">
      <alignment horizontal="center" vertical="center" wrapText="1"/>
    </xf>
    <xf numFmtId="186" fontId="19" fillId="4" borderId="1" xfId="16" applyNumberFormat="1" applyFont="1" applyFill="1" applyBorder="1" applyAlignment="1">
      <alignment vertical="center"/>
    </xf>
    <xf numFmtId="187" fontId="19" fillId="4" borderId="1" xfId="16" applyNumberFormat="1" applyFont="1" applyFill="1" applyBorder="1" applyAlignment="1">
      <alignment vertical="center"/>
    </xf>
    <xf numFmtId="177" fontId="19" fillId="4" borderId="1" xfId="16" applyNumberFormat="1" applyFont="1" applyFill="1" applyBorder="1" applyAlignment="1">
      <alignment vertical="center"/>
    </xf>
    <xf numFmtId="177" fontId="19" fillId="0" borderId="16" xfId="16" applyNumberFormat="1" applyFont="1" applyBorder="1" applyAlignment="1">
      <alignment vertical="center"/>
    </xf>
    <xf numFmtId="177" fontId="19" fillId="4" borderId="3" xfId="16" applyNumberFormat="1" applyFont="1" applyFill="1" applyBorder="1" applyAlignment="1">
      <alignment vertical="center"/>
    </xf>
    <xf numFmtId="177" fontId="19" fillId="4" borderId="12" xfId="16" applyNumberFormat="1" applyFont="1" applyFill="1" applyBorder="1" applyAlignment="1">
      <alignment vertical="center"/>
    </xf>
    <xf numFmtId="56" fontId="18" fillId="2" borderId="1" xfId="16" applyNumberFormat="1" applyFont="1" applyFill="1" applyBorder="1" applyAlignment="1">
      <alignment horizontal="center" vertical="center" wrapText="1"/>
    </xf>
    <xf numFmtId="186" fontId="19" fillId="2" borderId="1" xfId="16" applyNumberFormat="1" applyFont="1" applyFill="1" applyBorder="1" applyAlignment="1">
      <alignment vertical="center"/>
    </xf>
    <xf numFmtId="187" fontId="19" fillId="2" borderId="1" xfId="16" applyNumberFormat="1" applyFont="1" applyFill="1" applyBorder="1" applyAlignment="1">
      <alignment horizontal="right" vertical="center"/>
    </xf>
    <xf numFmtId="177" fontId="19" fillId="2" borderId="1" xfId="16" applyNumberFormat="1" applyFont="1" applyFill="1" applyBorder="1" applyAlignment="1">
      <alignment vertical="center"/>
    </xf>
    <xf numFmtId="177" fontId="19" fillId="2" borderId="3" xfId="16" applyNumberFormat="1" applyFont="1" applyFill="1" applyBorder="1" applyAlignment="1">
      <alignment vertical="center"/>
    </xf>
    <xf numFmtId="177" fontId="19" fillId="2" borderId="12" xfId="16" applyNumberFormat="1" applyFont="1" applyFill="1" applyBorder="1" applyAlignment="1">
      <alignment vertical="center"/>
    </xf>
    <xf numFmtId="38" fontId="0" fillId="0" borderId="0" xfId="17" applyFont="1"/>
    <xf numFmtId="0" fontId="20" fillId="0" borderId="0" xfId="16" applyFont="1" applyAlignment="1">
      <alignment vertical="center"/>
    </xf>
    <xf numFmtId="0" fontId="20" fillId="0" borderId="0" xfId="16" applyFont="1" applyAlignment="1">
      <alignment horizontal="center" vertical="center"/>
    </xf>
    <xf numFmtId="186" fontId="20" fillId="0" borderId="0" xfId="16" applyNumberFormat="1" applyFont="1" applyAlignment="1">
      <alignment horizontal="right" vertical="center"/>
    </xf>
    <xf numFmtId="188" fontId="20" fillId="0" borderId="0" xfId="16" applyNumberFormat="1" applyFont="1" applyAlignment="1">
      <alignment horizontal="right" vertical="center"/>
    </xf>
    <xf numFmtId="177" fontId="20" fillId="0" borderId="0" xfId="16" applyNumberFormat="1" applyFont="1" applyAlignment="1">
      <alignment horizontal="right" vertical="center"/>
    </xf>
    <xf numFmtId="177" fontId="20" fillId="0" borderId="0" xfId="16" applyNumberFormat="1" applyFont="1" applyAlignment="1">
      <alignment vertical="center"/>
    </xf>
    <xf numFmtId="38" fontId="21" fillId="0" borderId="1" xfId="17" applyFont="1" applyFill="1" applyBorder="1" applyAlignment="1">
      <alignment vertical="center"/>
    </xf>
    <xf numFmtId="184" fontId="21" fillId="0" borderId="1" xfId="16" applyNumberFormat="1" applyFont="1" applyBorder="1" applyAlignment="1">
      <alignment horizontal="center" vertical="center"/>
    </xf>
    <xf numFmtId="184" fontId="21" fillId="0" borderId="0" xfId="16" applyNumberFormat="1" applyFont="1" applyAlignment="1">
      <alignment horizontal="center" vertical="center"/>
    </xf>
    <xf numFmtId="184" fontId="20" fillId="0" borderId="0" xfId="16" applyNumberFormat="1" applyFont="1" applyAlignment="1">
      <alignment vertical="center"/>
    </xf>
    <xf numFmtId="0" fontId="20" fillId="5" borderId="0" xfId="16" applyFont="1" applyFill="1" applyAlignment="1">
      <alignment vertical="center"/>
    </xf>
    <xf numFmtId="177" fontId="20" fillId="0" borderId="0" xfId="16" applyNumberFormat="1" applyFont="1" applyAlignment="1">
      <alignment horizontal="center" vertical="center"/>
    </xf>
    <xf numFmtId="56" fontId="20" fillId="0" borderId="1" xfId="16" applyNumberFormat="1" applyFont="1" applyBorder="1" applyAlignment="1">
      <alignment horizontal="center" vertical="center"/>
    </xf>
    <xf numFmtId="184" fontId="20" fillId="0" borderId="1" xfId="16" applyNumberFormat="1" applyFont="1" applyBorder="1" applyAlignment="1">
      <alignment horizontal="center" vertical="center"/>
    </xf>
    <xf numFmtId="184" fontId="20" fillId="0" borderId="0" xfId="16" applyNumberFormat="1" applyFont="1" applyAlignment="1">
      <alignment horizontal="center" vertical="center"/>
    </xf>
    <xf numFmtId="38" fontId="20" fillId="0" borderId="0" xfId="17" applyFont="1" applyFill="1" applyAlignment="1">
      <alignment vertical="center"/>
    </xf>
    <xf numFmtId="0" fontId="22" fillId="0" borderId="0" xfId="16" applyFont="1" applyAlignment="1">
      <alignment vertical="center"/>
    </xf>
    <xf numFmtId="0" fontId="21" fillId="0" borderId="0" xfId="16" applyFont="1" applyAlignment="1">
      <alignment horizontal="center" vertical="center"/>
    </xf>
    <xf numFmtId="186" fontId="21" fillId="0" borderId="0" xfId="16" applyNumberFormat="1" applyFont="1" applyAlignment="1">
      <alignment horizontal="right" vertical="center"/>
    </xf>
    <xf numFmtId="188" fontId="21" fillId="0" borderId="0" xfId="16" applyNumberFormat="1" applyFont="1" applyAlignment="1">
      <alignment horizontal="right" vertical="center"/>
    </xf>
    <xf numFmtId="189" fontId="20" fillId="0" borderId="0" xfId="16" applyNumberFormat="1" applyFont="1" applyAlignment="1">
      <alignment horizontal="centerContinuous" vertical="center"/>
    </xf>
    <xf numFmtId="177" fontId="21" fillId="0" borderId="0" xfId="16" applyNumberFormat="1" applyFont="1" applyAlignment="1">
      <alignment horizontal="centerContinuous" vertical="center"/>
    </xf>
    <xf numFmtId="190" fontId="21" fillId="0" borderId="0" xfId="16" applyNumberFormat="1" applyFont="1" applyAlignment="1">
      <alignment horizontal="right" vertical="center" shrinkToFit="1"/>
    </xf>
    <xf numFmtId="0" fontId="21" fillId="0" borderId="0" xfId="16" applyFont="1" applyAlignment="1">
      <alignment horizontal="centerContinuous" vertical="center"/>
    </xf>
    <xf numFmtId="186" fontId="21" fillId="0" borderId="24" xfId="16" applyNumberFormat="1" applyFont="1" applyBorder="1" applyAlignment="1">
      <alignment horizontal="right" vertical="center"/>
    </xf>
    <xf numFmtId="188" fontId="21" fillId="0" borderId="24" xfId="16" applyNumberFormat="1" applyFont="1" applyBorder="1" applyAlignment="1">
      <alignment horizontal="right" vertical="center"/>
    </xf>
    <xf numFmtId="176" fontId="21" fillId="0" borderId="0" xfId="16" applyNumberFormat="1" applyFont="1" applyAlignment="1">
      <alignment horizontal="right" vertical="center"/>
    </xf>
    <xf numFmtId="184" fontId="20" fillId="0" borderId="3" xfId="16" applyNumberFormat="1" applyFont="1" applyBorder="1" applyAlignment="1">
      <alignment horizontal="center" vertical="center" shrinkToFit="1"/>
    </xf>
    <xf numFmtId="184" fontId="20" fillId="0" borderId="13" xfId="16" applyNumberFormat="1" applyFont="1" applyBorder="1" applyAlignment="1">
      <alignment horizontal="center" vertical="center" shrinkToFit="1"/>
    </xf>
    <xf numFmtId="184" fontId="20" fillId="0" borderId="12" xfId="16" applyNumberFormat="1" applyFont="1" applyBorder="1" applyAlignment="1">
      <alignment horizontal="center" vertical="center" shrinkToFit="1"/>
    </xf>
    <xf numFmtId="184" fontId="20" fillId="0" borderId="8" xfId="16" applyNumberFormat="1" applyFont="1" applyBorder="1" applyAlignment="1">
      <alignment horizontal="center" vertical="center" shrinkToFit="1"/>
    </xf>
    <xf numFmtId="0" fontId="20" fillId="0" borderId="17" xfId="16" applyFont="1" applyBorder="1" applyAlignment="1">
      <alignment horizontal="center" vertical="center" wrapText="1"/>
    </xf>
    <xf numFmtId="38" fontId="20" fillId="0" borderId="1" xfId="17" applyFont="1" applyFill="1" applyBorder="1" applyAlignment="1">
      <alignment horizontal="center" vertical="center" shrinkToFit="1"/>
    </xf>
    <xf numFmtId="184" fontId="20" fillId="0" borderId="1" xfId="16" applyNumberFormat="1" applyFont="1" applyBorder="1" applyAlignment="1">
      <alignment horizontal="center" vertical="center" shrinkToFit="1"/>
    </xf>
    <xf numFmtId="184" fontId="20" fillId="0" borderId="2" xfId="16" applyNumberFormat="1" applyFont="1" applyBorder="1" applyAlignment="1">
      <alignment horizontal="center" vertical="center" shrinkToFit="1"/>
    </xf>
    <xf numFmtId="0" fontId="20" fillId="0" borderId="2" xfId="16" applyFont="1" applyBorder="1" applyAlignment="1">
      <alignment horizontal="center" vertical="center" wrapText="1"/>
    </xf>
    <xf numFmtId="0" fontId="20" fillId="6" borderId="0" xfId="16" applyFont="1" applyFill="1" applyAlignment="1">
      <alignment horizontal="center" vertical="center"/>
    </xf>
    <xf numFmtId="0" fontId="20" fillId="5" borderId="0" xfId="16" applyFont="1" applyFill="1" applyAlignment="1">
      <alignment horizontal="center" vertical="center"/>
    </xf>
    <xf numFmtId="0" fontId="20" fillId="7" borderId="1" xfId="16" applyFont="1" applyFill="1" applyBorder="1" applyAlignment="1">
      <alignment horizontal="center" vertical="center" shrinkToFit="1"/>
    </xf>
    <xf numFmtId="0" fontId="20" fillId="0" borderId="1" xfId="16" applyFont="1" applyBorder="1" applyAlignment="1">
      <alignment horizontal="center" vertical="center" shrinkToFit="1"/>
    </xf>
    <xf numFmtId="0" fontId="24" fillId="0" borderId="1" xfId="18" applyFont="1" applyBorder="1" applyAlignment="1">
      <alignment horizontal="left" vertical="center" shrinkToFit="1"/>
    </xf>
    <xf numFmtId="0" fontId="26" fillId="0" borderId="1" xfId="19" applyFont="1" applyBorder="1" applyAlignment="1">
      <alignment vertical="center" shrinkToFit="1"/>
    </xf>
    <xf numFmtId="0" fontId="24" fillId="0" borderId="1" xfId="18" applyFont="1" applyBorder="1" applyAlignment="1">
      <alignment horizontal="center" vertical="center" wrapText="1"/>
    </xf>
    <xf numFmtId="0" fontId="26" fillId="0" borderId="1" xfId="19" applyFont="1" applyBorder="1" applyAlignment="1">
      <alignment horizontal="center" vertical="center" shrinkToFit="1"/>
    </xf>
    <xf numFmtId="186" fontId="26" fillId="0" borderId="2" xfId="19" applyNumberFormat="1" applyFont="1" applyBorder="1">
      <alignment vertical="center"/>
    </xf>
    <xf numFmtId="176" fontId="26" fillId="0" borderId="2" xfId="19" applyNumberFormat="1" applyFont="1" applyBorder="1">
      <alignment vertical="center"/>
    </xf>
    <xf numFmtId="177" fontId="20" fillId="0" borderId="2" xfId="16" applyNumberFormat="1" applyFont="1" applyBorder="1" applyAlignment="1">
      <alignment vertical="center"/>
    </xf>
    <xf numFmtId="184" fontId="20" fillId="0" borderId="2" xfId="16" applyNumberFormat="1" applyFont="1" applyBorder="1" applyAlignment="1">
      <alignment vertical="center"/>
    </xf>
    <xf numFmtId="184" fontId="20" fillId="0" borderId="1" xfId="16" applyNumberFormat="1" applyFont="1" applyBorder="1" applyAlignment="1">
      <alignment vertical="center"/>
    </xf>
    <xf numFmtId="0" fontId="20" fillId="0" borderId="1" xfId="16" applyFont="1" applyBorder="1" applyAlignment="1">
      <alignment horizontal="center" vertical="center"/>
    </xf>
    <xf numFmtId="56" fontId="20" fillId="0" borderId="1" xfId="16" applyNumberFormat="1" applyFont="1" applyBorder="1" applyAlignment="1">
      <alignment vertical="center"/>
    </xf>
    <xf numFmtId="38" fontId="20" fillId="6" borderId="0" xfId="17" applyFont="1" applyFill="1" applyBorder="1" applyAlignment="1">
      <alignment vertical="center"/>
    </xf>
    <xf numFmtId="191" fontId="20" fillId="0" borderId="0" xfId="17" applyNumberFormat="1" applyFont="1" applyFill="1" applyBorder="1" applyAlignment="1">
      <alignment vertical="center"/>
    </xf>
    <xf numFmtId="0" fontId="20" fillId="5" borderId="1" xfId="16" applyFont="1" applyFill="1" applyBorder="1" applyAlignment="1">
      <alignment vertical="center"/>
    </xf>
    <xf numFmtId="56" fontId="20" fillId="5" borderId="1" xfId="16" applyNumberFormat="1" applyFont="1" applyFill="1" applyBorder="1" applyAlignment="1">
      <alignment vertical="center"/>
    </xf>
    <xf numFmtId="0" fontId="10" fillId="0" borderId="0" xfId="19" applyFont="1">
      <alignment vertical="center"/>
    </xf>
    <xf numFmtId="0" fontId="10" fillId="0" borderId="0" xfId="19" applyFont="1" applyAlignment="1">
      <alignment horizontal="center" vertical="center"/>
    </xf>
    <xf numFmtId="192" fontId="10" fillId="8" borderId="1" xfId="19" applyNumberFormat="1" applyFont="1" applyFill="1" applyBorder="1" applyAlignment="1">
      <alignment horizontal="center" vertical="center"/>
    </xf>
    <xf numFmtId="192" fontId="10" fillId="0" borderId="1" xfId="19" applyNumberFormat="1" applyFont="1" applyBorder="1" applyAlignment="1">
      <alignment horizontal="center" vertical="center"/>
    </xf>
    <xf numFmtId="186" fontId="10" fillId="8" borderId="1" xfId="19" applyNumberFormat="1" applyFont="1" applyFill="1" applyBorder="1">
      <alignment vertical="center"/>
    </xf>
    <xf numFmtId="193" fontId="10" fillId="8" borderId="1" xfId="19" applyNumberFormat="1" applyFont="1" applyFill="1" applyBorder="1">
      <alignment vertical="center"/>
    </xf>
    <xf numFmtId="176" fontId="10" fillId="8" borderId="1" xfId="19" applyNumberFormat="1" applyFont="1" applyFill="1" applyBorder="1">
      <alignment vertical="center"/>
    </xf>
    <xf numFmtId="176" fontId="10" fillId="0" borderId="1" xfId="19" applyNumberFormat="1" applyFont="1" applyBorder="1">
      <alignment vertical="center"/>
    </xf>
    <xf numFmtId="0" fontId="10" fillId="0" borderId="0" xfId="19" applyFont="1" applyAlignment="1">
      <alignment horizontal="center" vertical="center" wrapText="1"/>
    </xf>
    <xf numFmtId="0" fontId="10" fillId="0" borderId="0" xfId="19" applyFont="1" applyAlignment="1">
      <alignment horizontal="center" vertical="center" wrapText="1" shrinkToFit="1"/>
    </xf>
    <xf numFmtId="0" fontId="10" fillId="0" borderId="0" xfId="19" applyFont="1" applyAlignment="1">
      <alignment horizontal="center" vertical="center" shrinkToFit="1"/>
    </xf>
    <xf numFmtId="0" fontId="10" fillId="0" borderId="1" xfId="19" applyFont="1" applyBorder="1" applyAlignment="1">
      <alignment vertical="center" shrinkToFit="1"/>
    </xf>
    <xf numFmtId="0" fontId="10" fillId="0" borderId="3" xfId="19" applyFont="1" applyBorder="1" applyAlignment="1">
      <alignment vertical="center" shrinkToFit="1"/>
    </xf>
    <xf numFmtId="0" fontId="10" fillId="0" borderId="45" xfId="19" applyFont="1" applyBorder="1" applyAlignment="1">
      <alignment vertical="center" shrinkToFit="1"/>
    </xf>
    <xf numFmtId="0" fontId="10" fillId="0" borderId="13" xfId="19" applyFont="1" applyBorder="1" applyAlignment="1">
      <alignment horizontal="center" vertical="center" shrinkToFit="1"/>
    </xf>
    <xf numFmtId="0" fontId="10" fillId="0" borderId="46" xfId="19" applyFont="1" applyBorder="1" applyAlignment="1">
      <alignment horizontal="center" vertical="center" shrinkToFit="1"/>
    </xf>
    <xf numFmtId="0" fontId="10" fillId="0" borderId="4" xfId="19" applyFont="1" applyBorder="1" applyAlignment="1">
      <alignment vertical="center" shrinkToFit="1"/>
    </xf>
    <xf numFmtId="0" fontId="10" fillId="0" borderId="1" xfId="19" applyFont="1" applyBorder="1" applyAlignment="1">
      <alignment horizontal="center" vertical="center" shrinkToFit="1"/>
    </xf>
    <xf numFmtId="186" fontId="10" fillId="0" borderId="1" xfId="19" applyNumberFormat="1" applyFont="1" applyBorder="1">
      <alignment vertical="center"/>
    </xf>
    <xf numFmtId="193" fontId="10" fillId="0" borderId="1" xfId="19" applyNumberFormat="1" applyFont="1" applyBorder="1">
      <alignment vertical="center"/>
    </xf>
    <xf numFmtId="176" fontId="10" fillId="9" borderId="1" xfId="19" applyNumberFormat="1" applyFont="1" applyFill="1" applyBorder="1">
      <alignment vertical="center"/>
    </xf>
    <xf numFmtId="0" fontId="29" fillId="2" borderId="1" xfId="19" applyFont="1" applyFill="1" applyBorder="1" applyAlignment="1">
      <alignment horizontal="center" vertical="center"/>
    </xf>
    <xf numFmtId="56" fontId="29" fillId="0" borderId="0" xfId="19" applyNumberFormat="1" applyFont="1" applyAlignment="1">
      <alignment horizontal="center" vertical="center"/>
    </xf>
    <xf numFmtId="176" fontId="10" fillId="0" borderId="0" xfId="19" applyNumberFormat="1" applyFont="1" applyAlignment="1">
      <alignment horizontal="right" vertical="center"/>
    </xf>
    <xf numFmtId="0" fontId="10" fillId="0" borderId="45" xfId="19" applyFont="1" applyBorder="1" applyAlignment="1">
      <alignment horizontal="center" vertical="center" shrinkToFit="1"/>
    </xf>
    <xf numFmtId="0" fontId="10" fillId="0" borderId="4" xfId="19" applyFont="1" applyBorder="1" applyAlignment="1">
      <alignment horizontal="center" vertical="center" shrinkToFit="1"/>
    </xf>
    <xf numFmtId="194" fontId="10" fillId="0" borderId="1" xfId="19" applyNumberFormat="1" applyFont="1" applyBorder="1" applyAlignment="1">
      <alignment horizontal="center" vertical="center" shrinkToFit="1"/>
    </xf>
    <xf numFmtId="0" fontId="10" fillId="2" borderId="1" xfId="19" applyFont="1" applyFill="1" applyBorder="1" applyAlignment="1">
      <alignment horizontal="center" vertical="center"/>
    </xf>
    <xf numFmtId="186" fontId="10" fillId="0" borderId="0" xfId="19" applyNumberFormat="1" applyFont="1">
      <alignment vertical="center"/>
    </xf>
    <xf numFmtId="193" fontId="10" fillId="0" borderId="0" xfId="19" applyNumberFormat="1" applyFont="1">
      <alignment vertical="center"/>
    </xf>
    <xf numFmtId="176" fontId="10" fillId="0" borderId="0" xfId="19" applyNumberFormat="1" applyFont="1">
      <alignment vertical="center"/>
    </xf>
    <xf numFmtId="0" fontId="8" fillId="6" borderId="1" xfId="16" applyFill="1" applyBorder="1"/>
    <xf numFmtId="0" fontId="18" fillId="6" borderId="1" xfId="16" applyFont="1" applyFill="1" applyBorder="1"/>
    <xf numFmtId="0" fontId="8" fillId="0" borderId="1" xfId="16" applyBorder="1"/>
    <xf numFmtId="0" fontId="30" fillId="0" borderId="0" xfId="16" applyFont="1" applyAlignment="1">
      <alignment horizontal="left"/>
    </xf>
    <xf numFmtId="176" fontId="21" fillId="0" borderId="24" xfId="16" applyNumberFormat="1" applyFont="1" applyBorder="1" applyAlignment="1">
      <alignment horizontal="right" vertical="center" shrinkToFit="1"/>
    </xf>
    <xf numFmtId="186" fontId="23" fillId="0" borderId="2" xfId="18" applyNumberFormat="1" applyFont="1" applyBorder="1" applyAlignment="1">
      <alignment horizontal="center" vertical="center" shrinkToFit="1"/>
    </xf>
    <xf numFmtId="188" fontId="23" fillId="0" borderId="2" xfId="18" applyNumberFormat="1" applyFont="1" applyBorder="1" applyAlignment="1">
      <alignment horizontal="center" vertical="center" shrinkToFit="1"/>
    </xf>
    <xf numFmtId="0" fontId="10" fillId="10" borderId="0" xfId="19" applyFont="1" applyFill="1" applyAlignment="1">
      <alignment horizontal="center" vertical="center"/>
    </xf>
    <xf numFmtId="0" fontId="10" fillId="11" borderId="0" xfId="19" applyFont="1" applyFill="1" applyAlignment="1">
      <alignment horizontal="center" vertical="center"/>
    </xf>
    <xf numFmtId="0" fontId="10" fillId="10" borderId="1" xfId="19" applyFont="1" applyFill="1" applyBorder="1" applyAlignment="1">
      <alignment horizontal="center" vertical="center" wrapText="1"/>
    </xf>
    <xf numFmtId="0" fontId="10" fillId="11" borderId="1" xfId="19" applyFont="1" applyFill="1" applyBorder="1" applyAlignment="1">
      <alignment horizontal="center" vertical="center"/>
    </xf>
    <xf numFmtId="0" fontId="29" fillId="0" borderId="1" xfId="19" applyFont="1" applyBorder="1" applyAlignment="1">
      <alignment horizontal="center" vertical="center"/>
    </xf>
    <xf numFmtId="0" fontId="27" fillId="10" borderId="0" xfId="19" applyFont="1" applyFill="1" applyAlignment="1">
      <alignment horizontal="left" vertical="center"/>
    </xf>
    <xf numFmtId="0" fontId="10" fillId="10" borderId="0" xfId="19" applyFont="1" applyFill="1">
      <alignment vertical="center"/>
    </xf>
    <xf numFmtId="176" fontId="10" fillId="10" borderId="17" xfId="19" applyNumberFormat="1" applyFont="1" applyFill="1" applyBorder="1" applyAlignment="1">
      <alignment horizontal="center"/>
    </xf>
    <xf numFmtId="176" fontId="10" fillId="10" borderId="2" xfId="19" applyNumberFormat="1" applyFont="1" applyFill="1" applyBorder="1" applyAlignment="1">
      <alignment horizontal="center" vertical="top" wrapText="1"/>
    </xf>
    <xf numFmtId="176" fontId="10" fillId="10" borderId="2" xfId="19" applyNumberFormat="1" applyFont="1" applyFill="1" applyBorder="1" applyAlignment="1">
      <alignment horizontal="center" vertical="center"/>
    </xf>
    <xf numFmtId="0" fontId="18" fillId="0" borderId="1" xfId="20" applyFont="1" applyBorder="1" applyAlignment="1">
      <alignment horizontal="center" vertical="center"/>
    </xf>
    <xf numFmtId="0" fontId="10" fillId="12" borderId="0" xfId="19" applyFont="1" applyFill="1">
      <alignment vertical="center"/>
    </xf>
    <xf numFmtId="0" fontId="10" fillId="13" borderId="0" xfId="19" applyFont="1" applyFill="1">
      <alignment vertical="center"/>
    </xf>
    <xf numFmtId="0" fontId="10" fillId="13" borderId="0" xfId="19" applyFont="1" applyFill="1" applyAlignment="1">
      <alignment horizontal="center" vertical="center"/>
    </xf>
    <xf numFmtId="0" fontId="22" fillId="0" borderId="0" xfId="16" applyFont="1" applyAlignment="1">
      <alignment vertical="center" shrinkToFit="1"/>
    </xf>
    <xf numFmtId="0" fontId="32" fillId="0" borderId="0" xfId="3" applyFont="1" applyAlignment="1">
      <alignment horizontal="center" vertical="center"/>
    </xf>
    <xf numFmtId="0" fontId="31" fillId="0" borderId="0" xfId="3" applyFont="1" applyAlignment="1">
      <alignment horizontal="center" vertical="center"/>
    </xf>
    <xf numFmtId="0" fontId="31" fillId="0" borderId="0" xfId="3" applyFont="1" applyAlignment="1">
      <alignment vertical="center"/>
    </xf>
    <xf numFmtId="0" fontId="31" fillId="0" borderId="0" xfId="3" applyFont="1"/>
    <xf numFmtId="0" fontId="31" fillId="0" borderId="0" xfId="3" applyFont="1" applyAlignment="1">
      <alignment vertical="top"/>
    </xf>
    <xf numFmtId="0" fontId="31" fillId="0" borderId="0" xfId="3" applyFont="1" applyAlignment="1">
      <alignment horizontal="center" vertical="center" shrinkToFit="1"/>
    </xf>
    <xf numFmtId="179" fontId="33" fillId="0" borderId="0" xfId="3" applyNumberFormat="1" applyFont="1" applyAlignment="1">
      <alignment vertical="center" shrinkToFit="1"/>
    </xf>
    <xf numFmtId="49" fontId="31" fillId="0" borderId="0" xfId="3" applyNumberFormat="1" applyFont="1" applyAlignment="1">
      <alignment horizontal="left" vertical="center"/>
    </xf>
    <xf numFmtId="0" fontId="34" fillId="0" borderId="0" xfId="3" applyFont="1" applyAlignment="1">
      <alignment vertical="center"/>
    </xf>
    <xf numFmtId="0" fontId="12" fillId="0" borderId="0" xfId="3" applyFont="1" applyAlignment="1">
      <alignment vertical="center"/>
    </xf>
    <xf numFmtId="0" fontId="12" fillId="0" borderId="0" xfId="3" applyFont="1" applyAlignment="1">
      <alignment horizontal="center" vertical="center"/>
    </xf>
    <xf numFmtId="0" fontId="12" fillId="0" borderId="0" xfId="3" applyFont="1" applyAlignment="1">
      <alignment horizontal="right" vertical="center"/>
    </xf>
    <xf numFmtId="0" fontId="12" fillId="0" borderId="5" xfId="3" applyFont="1" applyBorder="1" applyAlignment="1">
      <alignment horizontal="center" vertical="center" shrinkToFit="1"/>
    </xf>
    <xf numFmtId="0" fontId="12" fillId="0" borderId="1" xfId="3" applyFont="1" applyBorder="1" applyAlignment="1">
      <alignment horizontal="center" vertical="center" shrinkToFit="1"/>
    </xf>
    <xf numFmtId="0" fontId="12" fillId="0" borderId="0" xfId="3" applyFont="1" applyAlignment="1">
      <alignment horizontal="distributed" vertical="center"/>
    </xf>
    <xf numFmtId="49" fontId="12" fillId="0" borderId="0" xfId="3" applyNumberFormat="1" applyFont="1" applyAlignment="1">
      <alignment horizontal="right" vertical="center"/>
    </xf>
    <xf numFmtId="0" fontId="12" fillId="0" borderId="0" xfId="3" applyFont="1" applyAlignment="1">
      <alignment vertical="center" wrapText="1"/>
    </xf>
    <xf numFmtId="0" fontId="31" fillId="0" borderId="0" xfId="3" applyFont="1" applyAlignment="1">
      <alignment horizontal="left" vertical="center"/>
    </xf>
    <xf numFmtId="49" fontId="12" fillId="0" borderId="13" xfId="4" applyNumberFormat="1" applyFont="1" applyBorder="1">
      <alignment vertical="center"/>
    </xf>
    <xf numFmtId="0" fontId="12" fillId="0" borderId="13" xfId="0" applyFont="1" applyBorder="1" applyAlignment="1">
      <alignment vertical="center"/>
    </xf>
    <xf numFmtId="0" fontId="12" fillId="0" borderId="3" xfId="3" applyFont="1" applyBorder="1" applyAlignment="1">
      <alignment horizontal="center" vertical="center"/>
    </xf>
    <xf numFmtId="0" fontId="12" fillId="0" borderId="1" xfId="3" applyFont="1" applyBorder="1" applyAlignment="1">
      <alignment horizontal="center" vertical="center"/>
    </xf>
    <xf numFmtId="0" fontId="12" fillId="0" borderId="1" xfId="3" applyFont="1" applyBorder="1" applyAlignment="1">
      <alignment vertical="center" shrinkToFit="1"/>
    </xf>
    <xf numFmtId="0" fontId="12" fillId="0" borderId="6" xfId="3" applyFont="1" applyBorder="1" applyAlignment="1">
      <alignment vertical="center" shrinkToFit="1"/>
    </xf>
    <xf numFmtId="0" fontId="12" fillId="0" borderId="8" xfId="3" applyFont="1" applyBorder="1" applyAlignment="1">
      <alignment horizontal="left" vertical="center"/>
    </xf>
    <xf numFmtId="0" fontId="12" fillId="0" borderId="9" xfId="3" applyFont="1" applyBorder="1" applyAlignment="1">
      <alignment vertical="center" shrinkToFit="1"/>
    </xf>
    <xf numFmtId="0" fontId="12" fillId="0" borderId="10" xfId="3" applyFont="1" applyBorder="1" applyAlignment="1">
      <alignment horizontal="left" vertical="center"/>
    </xf>
    <xf numFmtId="0" fontId="12" fillId="0" borderId="14" xfId="3" applyFont="1" applyBorder="1" applyAlignment="1">
      <alignment vertical="center" shrinkToFit="1"/>
    </xf>
    <xf numFmtId="0" fontId="12" fillId="0" borderId="15" xfId="3" applyFont="1" applyBorder="1" applyAlignment="1">
      <alignment horizontal="left" vertical="center"/>
    </xf>
    <xf numFmtId="0" fontId="12" fillId="0" borderId="2" xfId="3" applyFont="1" applyBorder="1" applyAlignment="1">
      <alignment vertical="center"/>
    </xf>
    <xf numFmtId="0" fontId="12" fillId="0" borderId="12" xfId="3" applyFont="1" applyBorder="1" applyAlignment="1">
      <alignment vertical="center"/>
    </xf>
    <xf numFmtId="0" fontId="12" fillId="0" borderId="9" xfId="3" applyFont="1" applyBorder="1" applyAlignment="1">
      <alignment horizontal="left" vertical="top" wrapText="1"/>
    </xf>
    <xf numFmtId="0" fontId="12" fillId="0" borderId="0" xfId="3" applyFont="1" applyAlignment="1">
      <alignment horizontal="left" vertical="top" wrapText="1"/>
    </xf>
    <xf numFmtId="0" fontId="12" fillId="0" borderId="19" xfId="3" applyFont="1" applyBorder="1" applyAlignment="1">
      <alignment horizontal="left" vertical="top" wrapText="1"/>
    </xf>
    <xf numFmtId="0" fontId="12" fillId="0" borderId="23" xfId="3" applyFont="1" applyBorder="1" applyAlignment="1">
      <alignment vertical="center"/>
    </xf>
    <xf numFmtId="0" fontId="12" fillId="0" borderId="0" xfId="3" applyFont="1" applyAlignment="1">
      <alignment vertical="center"/>
    </xf>
    <xf numFmtId="0" fontId="12" fillId="0" borderId="10" xfId="3" applyFont="1" applyBorder="1" applyAlignment="1">
      <alignment vertical="center"/>
    </xf>
    <xf numFmtId="0" fontId="12" fillId="0" borderId="22" xfId="3" applyFont="1" applyBorder="1" applyAlignment="1">
      <alignment vertical="center"/>
    </xf>
    <xf numFmtId="0" fontId="12" fillId="0" borderId="11" xfId="3" applyFont="1" applyBorder="1" applyAlignment="1">
      <alignment vertical="center"/>
    </xf>
    <xf numFmtId="0" fontId="12" fillId="0" borderId="15" xfId="3" applyFont="1" applyBorder="1" applyAlignment="1">
      <alignment vertical="center"/>
    </xf>
    <xf numFmtId="0" fontId="12" fillId="0" borderId="23" xfId="3" applyFont="1" applyBorder="1" applyAlignment="1">
      <alignment vertical="center" shrinkToFit="1"/>
    </xf>
    <xf numFmtId="0" fontId="12" fillId="0" borderId="0" xfId="3" applyFont="1" applyAlignment="1">
      <alignment vertical="center" shrinkToFit="1"/>
    </xf>
    <xf numFmtId="0" fontId="12" fillId="0" borderId="10" xfId="3" applyFont="1" applyBorder="1" applyAlignment="1">
      <alignment vertical="center" shrinkToFit="1"/>
    </xf>
    <xf numFmtId="0" fontId="12" fillId="0" borderId="9" xfId="3" applyFont="1" applyBorder="1" applyAlignment="1">
      <alignment vertical="center"/>
    </xf>
    <xf numFmtId="0" fontId="12" fillId="0" borderId="14" xfId="3" applyFont="1" applyBorder="1" applyAlignment="1">
      <alignment vertical="center"/>
    </xf>
    <xf numFmtId="0" fontId="12" fillId="0" borderId="19" xfId="3" applyFont="1" applyBorder="1" applyAlignment="1">
      <alignment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14" xfId="3" applyFont="1" applyBorder="1" applyAlignment="1">
      <alignment horizontal="center" vertical="center"/>
    </xf>
    <xf numFmtId="0" fontId="12" fillId="0" borderId="11" xfId="3" applyFont="1" applyBorder="1" applyAlignment="1">
      <alignment horizontal="center" vertical="center"/>
    </xf>
    <xf numFmtId="0" fontId="12" fillId="0" borderId="21" xfId="3" applyFont="1" applyBorder="1" applyAlignment="1">
      <alignment horizontal="right" vertical="center"/>
    </xf>
    <xf numFmtId="0" fontId="12" fillId="0" borderId="7" xfId="3" applyFont="1" applyBorder="1" applyAlignment="1">
      <alignment horizontal="right" vertical="center"/>
    </xf>
    <xf numFmtId="0" fontId="12" fillId="0" borderId="22" xfId="3" applyFont="1" applyBorder="1" applyAlignment="1">
      <alignment horizontal="right" vertical="center"/>
    </xf>
    <xf numFmtId="0" fontId="12" fillId="0" borderId="11" xfId="3" applyFont="1" applyBorder="1" applyAlignment="1">
      <alignment horizontal="right" vertical="center"/>
    </xf>
    <xf numFmtId="0" fontId="12" fillId="0" borderId="8" xfId="3" applyFont="1" applyBorder="1" applyAlignment="1">
      <alignment horizontal="right" vertical="center"/>
    </xf>
    <xf numFmtId="179" fontId="5" fillId="0" borderId="1" xfId="3" applyNumberFormat="1" applyFont="1" applyBorder="1" applyAlignment="1">
      <alignment vertical="center" shrinkToFit="1"/>
    </xf>
    <xf numFmtId="0" fontId="5" fillId="0" borderId="3" xfId="3" applyFont="1" applyBorder="1" applyAlignment="1">
      <alignment vertical="center"/>
    </xf>
    <xf numFmtId="179" fontId="5" fillId="0" borderId="5" xfId="3" applyNumberFormat="1" applyFont="1" applyBorder="1" applyAlignment="1">
      <alignment vertical="center" shrinkToFit="1"/>
    </xf>
    <xf numFmtId="0" fontId="12" fillId="0" borderId="15" xfId="3" applyFont="1" applyBorder="1" applyAlignment="1">
      <alignment horizontal="right" vertical="center"/>
    </xf>
    <xf numFmtId="179" fontId="5" fillId="0" borderId="6" xfId="3" applyNumberFormat="1" applyFont="1" applyBorder="1" applyAlignment="1">
      <alignment vertical="center" shrinkToFit="1"/>
    </xf>
    <xf numFmtId="179" fontId="5" fillId="0" borderId="8" xfId="3" applyNumberFormat="1" applyFont="1" applyBorder="1" applyAlignment="1">
      <alignment vertical="center" shrinkToFit="1"/>
    </xf>
    <xf numFmtId="179" fontId="5" fillId="0" borderId="14" xfId="3" applyNumberFormat="1" applyFont="1" applyBorder="1" applyAlignment="1">
      <alignment vertical="center" shrinkToFit="1"/>
    </xf>
    <xf numFmtId="179" fontId="5" fillId="0" borderId="15" xfId="3" applyNumberFormat="1" applyFont="1" applyBorder="1" applyAlignment="1">
      <alignment vertical="center" shrinkToFit="1"/>
    </xf>
    <xf numFmtId="179" fontId="5" fillId="0" borderId="17" xfId="3" applyNumberFormat="1" applyFont="1" applyBorder="1" applyAlignment="1">
      <alignment vertical="center" shrinkToFit="1"/>
    </xf>
    <xf numFmtId="179" fontId="5" fillId="0" borderId="2" xfId="3" applyNumberFormat="1" applyFont="1" applyBorder="1" applyAlignment="1">
      <alignment vertical="center" shrinkToFit="1"/>
    </xf>
    <xf numFmtId="179" fontId="5" fillId="0" borderId="16" xfId="3" applyNumberFormat="1" applyFont="1" applyBorder="1" applyAlignment="1">
      <alignment vertical="center" shrinkToFit="1"/>
    </xf>
    <xf numFmtId="179" fontId="5" fillId="0" borderId="17" xfId="3" applyNumberFormat="1" applyFont="1" applyBorder="1" applyAlignment="1">
      <alignment horizontal="center" vertical="center" shrinkToFit="1"/>
    </xf>
    <xf numFmtId="179" fontId="5" fillId="0" borderId="16" xfId="3" applyNumberFormat="1" applyFont="1" applyBorder="1" applyAlignment="1">
      <alignment horizontal="center" vertical="center" shrinkToFit="1"/>
    </xf>
    <xf numFmtId="179" fontId="5" fillId="0" borderId="2" xfId="3" applyNumberFormat="1" applyFont="1" applyBorder="1" applyAlignment="1">
      <alignment horizontal="center" vertical="center" shrinkToFit="1"/>
    </xf>
    <xf numFmtId="179" fontId="5" fillId="0" borderId="6" xfId="3" applyNumberFormat="1" applyFont="1" applyBorder="1" applyAlignment="1">
      <alignment horizontal="center" vertical="center" shrinkToFit="1"/>
    </xf>
    <xf numFmtId="179" fontId="5" fillId="0" borderId="8" xfId="3" applyNumberFormat="1" applyFont="1" applyBorder="1" applyAlignment="1">
      <alignment horizontal="center" vertical="center" shrinkToFit="1"/>
    </xf>
    <xf numFmtId="179" fontId="5" fillId="0" borderId="9" xfId="3" applyNumberFormat="1" applyFont="1" applyBorder="1" applyAlignment="1">
      <alignment horizontal="center" vertical="center" shrinkToFit="1"/>
    </xf>
    <xf numFmtId="179" fontId="5" fillId="0" borderId="10" xfId="3" applyNumberFormat="1" applyFont="1" applyBorder="1" applyAlignment="1">
      <alignment horizontal="center" vertical="center" shrinkToFit="1"/>
    </xf>
    <xf numFmtId="179" fontId="5" fillId="0" borderId="14" xfId="3" applyNumberFormat="1" applyFont="1" applyBorder="1" applyAlignment="1">
      <alignment horizontal="center" vertical="center" shrinkToFit="1"/>
    </xf>
    <xf numFmtId="179" fontId="5" fillId="0" borderId="15" xfId="3" applyNumberFormat="1" applyFont="1" applyBorder="1" applyAlignment="1">
      <alignment horizontal="center" vertical="center" shrinkToFit="1"/>
    </xf>
    <xf numFmtId="179" fontId="5" fillId="0" borderId="27" xfId="3" applyNumberFormat="1" applyFont="1" applyBorder="1" applyAlignment="1">
      <alignment vertical="center" shrinkToFit="1"/>
    </xf>
    <xf numFmtId="179" fontId="5" fillId="0" borderId="47" xfId="3" applyNumberFormat="1" applyFont="1" applyBorder="1" applyAlignment="1">
      <alignment vertical="center" shrinkToFit="1"/>
    </xf>
    <xf numFmtId="179" fontId="5" fillId="0" borderId="28" xfId="3" applyNumberFormat="1" applyFont="1" applyBorder="1" applyAlignment="1">
      <alignment vertical="center" shrinkToFit="1"/>
    </xf>
    <xf numFmtId="0" fontId="5" fillId="0" borderId="25" xfId="3" applyFont="1" applyBorder="1" applyAlignment="1">
      <alignment horizontal="center" vertical="center"/>
    </xf>
    <xf numFmtId="0" fontId="5" fillId="0" borderId="48" xfId="3" applyFont="1" applyBorder="1" applyAlignment="1">
      <alignment horizontal="center" vertical="center"/>
    </xf>
    <xf numFmtId="0" fontId="5" fillId="0" borderId="26" xfId="3" applyFont="1" applyBorder="1" applyAlignment="1">
      <alignment horizontal="center" vertical="center"/>
    </xf>
    <xf numFmtId="0" fontId="12" fillId="0" borderId="1" xfId="3" applyFont="1" applyBorder="1" applyAlignment="1">
      <alignment horizontal="center" vertical="center"/>
    </xf>
    <xf numFmtId="0" fontId="5" fillId="0" borderId="1" xfId="3" applyFont="1" applyBorder="1" applyAlignment="1">
      <alignment vertical="center"/>
    </xf>
    <xf numFmtId="0" fontId="12" fillId="0" borderId="17" xfId="3" applyFont="1" applyBorder="1" applyAlignment="1">
      <alignment horizontal="center" vertical="center"/>
    </xf>
    <xf numFmtId="0" fontId="12" fillId="0" borderId="2" xfId="3" applyFont="1" applyBorder="1" applyAlignment="1">
      <alignment horizontal="center" vertical="center"/>
    </xf>
    <xf numFmtId="178" fontId="5" fillId="0" borderId="1" xfId="3" applyNumberFormat="1" applyFont="1" applyBorder="1" applyAlignment="1">
      <alignment vertical="center"/>
    </xf>
    <xf numFmtId="178" fontId="5" fillId="0" borderId="6" xfId="3" applyNumberFormat="1" applyFont="1" applyBorder="1" applyAlignment="1">
      <alignment horizontal="center" vertical="center"/>
    </xf>
    <xf numFmtId="178" fontId="5" fillId="0" borderId="8" xfId="3" applyNumberFormat="1" applyFont="1" applyBorder="1" applyAlignment="1">
      <alignment horizontal="center" vertical="center"/>
    </xf>
    <xf numFmtId="178" fontId="5" fillId="0" borderId="9" xfId="3" applyNumberFormat="1" applyFont="1" applyBorder="1" applyAlignment="1">
      <alignment horizontal="center" vertical="center"/>
    </xf>
    <xf numFmtId="178" fontId="5" fillId="0" borderId="10" xfId="3" applyNumberFormat="1" applyFont="1" applyBorder="1" applyAlignment="1">
      <alignment horizontal="center" vertical="center"/>
    </xf>
    <xf numFmtId="178" fontId="5" fillId="0" borderId="14" xfId="3" applyNumberFormat="1" applyFont="1" applyBorder="1" applyAlignment="1">
      <alignment horizontal="center" vertical="center"/>
    </xf>
    <xf numFmtId="178" fontId="5" fillId="0" borderId="15" xfId="3" applyNumberFormat="1"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 xfId="3" applyFont="1" applyBorder="1" applyAlignment="1">
      <alignment horizontal="center" vertical="center" wrapText="1"/>
    </xf>
    <xf numFmtId="0" fontId="35" fillId="0" borderId="0" xfId="3" applyFont="1" applyAlignment="1">
      <alignment horizontal="center" vertical="center"/>
    </xf>
    <xf numFmtId="0" fontId="35" fillId="0" borderId="11" xfId="3" applyFont="1" applyBorder="1" applyAlignment="1">
      <alignment horizontal="center" vertical="center"/>
    </xf>
    <xf numFmtId="195" fontId="12" fillId="0" borderId="0" xfId="3" applyNumberFormat="1" applyFont="1" applyAlignment="1">
      <alignment horizontal="right" vertical="center"/>
    </xf>
    <xf numFmtId="0" fontId="12" fillId="0" borderId="3" xfId="3" applyFont="1" applyBorder="1" applyAlignment="1">
      <alignment horizontal="center" vertical="center"/>
    </xf>
    <xf numFmtId="0" fontId="12" fillId="0" borderId="1" xfId="3" applyFont="1" applyBorder="1" applyAlignment="1">
      <alignment horizontal="center" vertical="center" shrinkToFit="1"/>
    </xf>
    <xf numFmtId="0" fontId="12" fillId="0" borderId="5" xfId="3" applyFont="1" applyBorder="1" applyAlignment="1">
      <alignment horizontal="center" vertical="center"/>
    </xf>
    <xf numFmtId="0" fontId="12" fillId="0" borderId="6" xfId="3" applyFont="1" applyBorder="1" applyAlignment="1">
      <alignment horizontal="center" vertical="center" shrinkToFit="1"/>
    </xf>
    <xf numFmtId="0" fontId="12" fillId="0" borderId="7" xfId="3" applyFont="1" applyBorder="1" applyAlignment="1">
      <alignment horizontal="center" vertical="center" shrinkToFit="1"/>
    </xf>
    <xf numFmtId="0" fontId="12" fillId="0" borderId="18" xfId="3" applyFont="1" applyBorder="1" applyAlignment="1">
      <alignment horizontal="center" vertical="center" shrinkToFit="1"/>
    </xf>
    <xf numFmtId="0" fontId="12" fillId="0" borderId="9" xfId="3" applyFont="1" applyBorder="1" applyAlignment="1">
      <alignment horizontal="center" vertical="center" shrinkToFit="1"/>
    </xf>
    <xf numFmtId="0" fontId="12" fillId="0" borderId="0" xfId="3" applyFont="1" applyAlignment="1">
      <alignment horizontal="center" vertical="center" shrinkToFit="1"/>
    </xf>
    <xf numFmtId="0" fontId="12" fillId="0" borderId="19" xfId="3" applyFont="1" applyBorder="1" applyAlignment="1">
      <alignment horizontal="center" vertical="center" shrinkToFit="1"/>
    </xf>
    <xf numFmtId="0" fontId="12" fillId="0" borderId="14"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0" xfId="3" applyFont="1" applyBorder="1" applyAlignment="1">
      <alignment horizontal="center" vertical="center" shrinkToFit="1"/>
    </xf>
    <xf numFmtId="0" fontId="34" fillId="0" borderId="0" xfId="3" applyFont="1" applyAlignment="1">
      <alignment vertical="center"/>
    </xf>
    <xf numFmtId="0" fontId="12" fillId="0" borderId="0" xfId="3" applyFont="1" applyAlignment="1">
      <alignment horizontal="center" vertical="center"/>
    </xf>
    <xf numFmtId="49" fontId="12" fillId="0" borderId="0" xfId="3" applyNumberFormat="1" applyFont="1" applyAlignment="1">
      <alignment horizontal="center" vertical="center"/>
    </xf>
    <xf numFmtId="0" fontId="12" fillId="0" borderId="6" xfId="3" applyFont="1" applyBorder="1" applyAlignment="1">
      <alignment vertical="center"/>
    </xf>
    <xf numFmtId="0" fontId="12" fillId="0" borderId="7" xfId="3" applyFont="1" applyBorder="1" applyAlignment="1">
      <alignment vertical="center"/>
    </xf>
    <xf numFmtId="0" fontId="12" fillId="0" borderId="8" xfId="3" applyFont="1" applyBorder="1" applyAlignment="1">
      <alignment vertical="center"/>
    </xf>
    <xf numFmtId="0" fontId="12" fillId="0" borderId="16" xfId="3" applyFont="1" applyBorder="1" applyAlignment="1">
      <alignment vertical="center"/>
    </xf>
    <xf numFmtId="0" fontId="12" fillId="0" borderId="0" xfId="3" applyFont="1" applyAlignment="1">
      <alignment horizontal="distributed" vertical="center"/>
    </xf>
    <xf numFmtId="0" fontId="12" fillId="0" borderId="0" xfId="3" applyFont="1" applyAlignment="1">
      <alignment horizontal="left" vertical="center"/>
    </xf>
    <xf numFmtId="0" fontId="31" fillId="0" borderId="0" xfId="3" applyFont="1" applyAlignment="1">
      <alignment horizontal="left" vertical="center"/>
    </xf>
    <xf numFmtId="0" fontId="34" fillId="0" borderId="0" xfId="3" applyFont="1" applyAlignment="1">
      <alignment horizontal="center" vertical="center"/>
    </xf>
    <xf numFmtId="0" fontId="12" fillId="0" borderId="0" xfId="3" applyFont="1" applyAlignment="1">
      <alignment vertical="top" wrapText="1"/>
    </xf>
    <xf numFmtId="0" fontId="31" fillId="0" borderId="0" xfId="3" applyFont="1" applyAlignment="1">
      <alignment horizontal="left" vertical="center" shrinkToFit="1"/>
    </xf>
    <xf numFmtId="185" fontId="18" fillId="4" borderId="17" xfId="16" applyNumberFormat="1" applyFont="1" applyFill="1" applyBorder="1" applyAlignment="1">
      <alignment horizontal="center" vertical="top"/>
    </xf>
    <xf numFmtId="185" fontId="18" fillId="4" borderId="16" xfId="16" applyNumberFormat="1" applyFont="1" applyFill="1" applyBorder="1" applyAlignment="1">
      <alignment horizontal="center" vertical="top"/>
    </xf>
    <xf numFmtId="185" fontId="18" fillId="4" borderId="2" xfId="16" applyNumberFormat="1" applyFont="1" applyFill="1" applyBorder="1" applyAlignment="1">
      <alignment horizontal="center" vertical="top"/>
    </xf>
    <xf numFmtId="56" fontId="8" fillId="0" borderId="17" xfId="16" applyNumberFormat="1" applyBorder="1" applyAlignment="1">
      <alignment horizontal="center" vertical="top"/>
    </xf>
    <xf numFmtId="56" fontId="8" fillId="0" borderId="16" xfId="16" applyNumberFormat="1" applyBorder="1" applyAlignment="1">
      <alignment horizontal="center" vertical="top"/>
    </xf>
    <xf numFmtId="56" fontId="8" fillId="0" borderId="2" xfId="16" applyNumberFormat="1" applyBorder="1" applyAlignment="1">
      <alignment horizontal="center" vertical="top"/>
    </xf>
    <xf numFmtId="56" fontId="18" fillId="4" borderId="17" xfId="16" applyNumberFormat="1" applyFont="1" applyFill="1" applyBorder="1" applyAlignment="1">
      <alignment horizontal="center" vertical="center"/>
    </xf>
    <xf numFmtId="56" fontId="18" fillId="4" borderId="16" xfId="16" applyNumberFormat="1" applyFont="1" applyFill="1" applyBorder="1" applyAlignment="1">
      <alignment horizontal="center" vertical="center"/>
    </xf>
    <xf numFmtId="56" fontId="18" fillId="4" borderId="2" xfId="16" applyNumberFormat="1" applyFont="1" applyFill="1" applyBorder="1" applyAlignment="1">
      <alignment horizontal="center" vertical="center"/>
    </xf>
    <xf numFmtId="0" fontId="18" fillId="2" borderId="6" xfId="16" applyFont="1" applyFill="1" applyBorder="1" applyAlignment="1">
      <alignment horizontal="center" vertical="center"/>
    </xf>
    <xf numFmtId="0" fontId="18" fillId="2" borderId="8" xfId="16" applyFont="1" applyFill="1" applyBorder="1" applyAlignment="1">
      <alignment horizontal="center" vertical="center"/>
    </xf>
    <xf numFmtId="0" fontId="18" fillId="2" borderId="9" xfId="16" applyFont="1" applyFill="1" applyBorder="1" applyAlignment="1">
      <alignment horizontal="center" vertical="center"/>
    </xf>
    <xf numFmtId="0" fontId="18" fillId="2" borderId="10" xfId="16" applyFont="1" applyFill="1" applyBorder="1" applyAlignment="1">
      <alignment horizontal="center" vertical="center"/>
    </xf>
    <xf numFmtId="0" fontId="18" fillId="2" borderId="14" xfId="16" applyFont="1" applyFill="1" applyBorder="1" applyAlignment="1">
      <alignment horizontal="center" vertical="center"/>
    </xf>
    <xf numFmtId="0" fontId="18" fillId="2" borderId="15" xfId="16" applyFont="1" applyFill="1" applyBorder="1" applyAlignment="1">
      <alignment horizontal="center" vertical="center"/>
    </xf>
    <xf numFmtId="56" fontId="8" fillId="0" borderId="17" xfId="16" applyNumberFormat="1" applyBorder="1" applyAlignment="1">
      <alignment horizontal="center" vertical="top" wrapText="1" shrinkToFit="1"/>
    </xf>
    <xf numFmtId="56" fontId="8" fillId="0" borderId="16" xfId="16" applyNumberFormat="1" applyBorder="1" applyAlignment="1">
      <alignment horizontal="center" vertical="top" wrapText="1" shrinkToFit="1"/>
    </xf>
    <xf numFmtId="56" fontId="8" fillId="0" borderId="2" xfId="16" applyNumberFormat="1" applyBorder="1" applyAlignment="1">
      <alignment horizontal="center" vertical="top" wrapText="1" shrinkToFit="1"/>
    </xf>
    <xf numFmtId="0" fontId="3" fillId="0" borderId="17" xfId="16" applyFont="1" applyBorder="1" applyAlignment="1">
      <alignment horizontal="center" vertical="center" wrapText="1" shrinkToFit="1"/>
    </xf>
    <xf numFmtId="0" fontId="3" fillId="0" borderId="2" xfId="16" applyFont="1" applyBorder="1" applyAlignment="1">
      <alignment horizontal="center" vertical="center" shrinkToFit="1"/>
    </xf>
    <xf numFmtId="186" fontId="23" fillId="0" borderId="3" xfId="18" applyNumberFormat="1" applyFont="1" applyBorder="1" applyAlignment="1">
      <alignment horizontal="center" vertical="center" shrinkToFit="1"/>
    </xf>
    <xf numFmtId="186" fontId="23" fillId="0" borderId="13" xfId="18" applyNumberFormat="1" applyFont="1" applyBorder="1" applyAlignment="1">
      <alignment horizontal="center" vertical="center" shrinkToFit="1"/>
    </xf>
    <xf numFmtId="186" fontId="23" fillId="0" borderId="12" xfId="18" applyNumberFormat="1" applyFont="1" applyBorder="1" applyAlignment="1">
      <alignment horizontal="center" vertical="center" shrinkToFit="1"/>
    </xf>
    <xf numFmtId="0" fontId="20" fillId="0" borderId="17" xfId="16" applyFont="1" applyBorder="1" applyAlignment="1">
      <alignment vertical="center" shrinkToFit="1"/>
    </xf>
    <xf numFmtId="0" fontId="20" fillId="0" borderId="2" xfId="16" applyFont="1" applyBorder="1" applyAlignment="1">
      <alignment vertical="center" shrinkToFit="1"/>
    </xf>
    <xf numFmtId="0" fontId="23" fillId="0" borderId="17" xfId="18" applyFont="1" applyBorder="1" applyAlignment="1">
      <alignment horizontal="center" vertical="center" shrinkToFit="1"/>
    </xf>
    <xf numFmtId="0" fontId="23" fillId="0" borderId="2" xfId="18" applyFont="1" applyBorder="1" applyAlignment="1">
      <alignment horizontal="center" vertical="center" shrinkToFit="1"/>
    </xf>
    <xf numFmtId="177" fontId="20" fillId="0" borderId="17" xfId="16" applyNumberFormat="1" applyFont="1" applyBorder="1" applyAlignment="1">
      <alignment horizontal="center" vertical="center" shrinkToFit="1"/>
    </xf>
    <xf numFmtId="177" fontId="20" fillId="0" borderId="2" xfId="16" applyNumberFormat="1" applyFont="1" applyBorder="1" applyAlignment="1">
      <alignment horizontal="center" vertical="center" shrinkToFit="1"/>
    </xf>
    <xf numFmtId="0" fontId="20" fillId="0" borderId="17" xfId="16" applyFont="1" applyBorder="1" applyAlignment="1">
      <alignment horizontal="center" vertical="center"/>
    </xf>
    <xf numFmtId="0" fontId="20" fillId="0" borderId="2" xfId="16" applyFont="1" applyBorder="1" applyAlignment="1">
      <alignment horizontal="center" vertical="center"/>
    </xf>
    <xf numFmtId="0" fontId="20" fillId="0" borderId="17" xfId="16" applyFont="1" applyBorder="1" applyAlignment="1">
      <alignment horizontal="center" vertical="center" wrapText="1"/>
    </xf>
    <xf numFmtId="0" fontId="20" fillId="0" borderId="2" xfId="16" applyFont="1" applyBorder="1" applyAlignment="1">
      <alignment horizontal="center" vertical="center" wrapText="1"/>
    </xf>
    <xf numFmtId="0" fontId="10" fillId="10" borderId="17" xfId="19" applyFont="1" applyFill="1" applyBorder="1" applyAlignment="1">
      <alignment horizontal="center" vertical="center"/>
    </xf>
    <xf numFmtId="0" fontId="10" fillId="10" borderId="16" xfId="19" applyFont="1" applyFill="1" applyBorder="1" applyAlignment="1">
      <alignment horizontal="center" vertical="center"/>
    </xf>
    <xf numFmtId="0" fontId="10" fillId="10" borderId="2" xfId="19" applyFont="1" applyFill="1" applyBorder="1" applyAlignment="1">
      <alignment horizontal="center" vertical="center"/>
    </xf>
    <xf numFmtId="0" fontId="10" fillId="10" borderId="17" xfId="19" applyFont="1" applyFill="1" applyBorder="1" applyAlignment="1">
      <alignment horizontal="center" vertical="center" wrapText="1"/>
    </xf>
    <xf numFmtId="0" fontId="10" fillId="10" borderId="1" xfId="19" applyFont="1" applyFill="1" applyBorder="1" applyAlignment="1">
      <alignment horizontal="center" vertical="center" wrapText="1"/>
    </xf>
    <xf numFmtId="0" fontId="10" fillId="10" borderId="1" xfId="19" applyFont="1" applyFill="1" applyBorder="1" applyAlignment="1">
      <alignment horizontal="center" vertical="center"/>
    </xf>
    <xf numFmtId="186" fontId="10" fillId="10" borderId="17" xfId="19" applyNumberFormat="1" applyFont="1" applyFill="1" applyBorder="1" applyAlignment="1">
      <alignment horizontal="center" vertical="center" wrapText="1"/>
    </xf>
    <xf numFmtId="186" fontId="10" fillId="10" borderId="16" xfId="19" applyNumberFormat="1" applyFont="1" applyFill="1" applyBorder="1" applyAlignment="1">
      <alignment horizontal="center" vertical="center"/>
    </xf>
    <xf numFmtId="186" fontId="10" fillId="10" borderId="2" xfId="19" applyNumberFormat="1" applyFont="1" applyFill="1" applyBorder="1" applyAlignment="1">
      <alignment horizontal="center" vertical="center"/>
    </xf>
    <xf numFmtId="193" fontId="10" fillId="10" borderId="17" xfId="19" applyNumberFormat="1" applyFont="1" applyFill="1" applyBorder="1" applyAlignment="1">
      <alignment horizontal="center" vertical="center" wrapText="1"/>
    </xf>
    <xf numFmtId="193" fontId="10" fillId="10" borderId="16" xfId="19" applyNumberFormat="1" applyFont="1" applyFill="1" applyBorder="1" applyAlignment="1">
      <alignment horizontal="center" vertical="center"/>
    </xf>
    <xf numFmtId="193" fontId="10" fillId="10" borderId="2" xfId="19" applyNumberFormat="1" applyFont="1" applyFill="1" applyBorder="1" applyAlignment="1">
      <alignment horizontal="center" vertical="center"/>
    </xf>
    <xf numFmtId="176" fontId="10" fillId="10" borderId="17" xfId="19" applyNumberFormat="1" applyFont="1" applyFill="1" applyBorder="1" applyAlignment="1">
      <alignment horizontal="center" vertical="center" wrapText="1"/>
    </xf>
    <xf numFmtId="176" fontId="10" fillId="10" borderId="16" xfId="19" applyNumberFormat="1" applyFont="1" applyFill="1" applyBorder="1" applyAlignment="1">
      <alignment horizontal="center" vertical="center" wrapText="1"/>
    </xf>
    <xf numFmtId="176" fontId="10" fillId="10" borderId="2" xfId="19" applyNumberFormat="1" applyFont="1" applyFill="1" applyBorder="1" applyAlignment="1">
      <alignment horizontal="center" vertical="center" wrapText="1"/>
    </xf>
    <xf numFmtId="176" fontId="10" fillId="10" borderId="16" xfId="19" applyNumberFormat="1" applyFont="1" applyFill="1" applyBorder="1" applyAlignment="1">
      <alignment horizontal="center" vertical="center"/>
    </xf>
    <xf numFmtId="176" fontId="10" fillId="10" borderId="2" xfId="19" applyNumberFormat="1" applyFont="1" applyFill="1" applyBorder="1" applyAlignment="1">
      <alignment horizontal="center" vertical="center"/>
    </xf>
    <xf numFmtId="176" fontId="10" fillId="10" borderId="1" xfId="19" applyNumberFormat="1" applyFont="1" applyFill="1" applyBorder="1" applyAlignment="1">
      <alignment horizontal="center" vertical="center" shrinkToFit="1"/>
    </xf>
    <xf numFmtId="176" fontId="10" fillId="10" borderId="3" xfId="19" applyNumberFormat="1" applyFont="1" applyFill="1" applyBorder="1" applyAlignment="1">
      <alignment horizontal="center" vertical="center"/>
    </xf>
    <xf numFmtId="176" fontId="10" fillId="10" borderId="13" xfId="19" applyNumberFormat="1" applyFont="1" applyFill="1" applyBorder="1" applyAlignment="1">
      <alignment horizontal="center" vertical="center"/>
    </xf>
    <xf numFmtId="176" fontId="10" fillId="10" borderId="12" xfId="19" applyNumberFormat="1" applyFont="1" applyFill="1" applyBorder="1" applyAlignment="1">
      <alignment horizontal="center" vertical="center"/>
    </xf>
    <xf numFmtId="0" fontId="10" fillId="10" borderId="3" xfId="19" applyFont="1" applyFill="1" applyBorder="1" applyAlignment="1">
      <alignment horizontal="center" vertical="center"/>
    </xf>
    <xf numFmtId="0" fontId="10" fillId="10" borderId="13" xfId="19" applyFont="1" applyFill="1" applyBorder="1" applyAlignment="1">
      <alignment horizontal="center" vertical="center"/>
    </xf>
    <xf numFmtId="0" fontId="10" fillId="10" borderId="12" xfId="19" applyFont="1" applyFill="1" applyBorder="1" applyAlignment="1">
      <alignment horizontal="center" vertical="center"/>
    </xf>
    <xf numFmtId="0" fontId="10" fillId="10" borderId="6" xfId="19" applyFont="1" applyFill="1" applyBorder="1" applyAlignment="1">
      <alignment horizontal="center" vertical="center"/>
    </xf>
    <xf numFmtId="0" fontId="10" fillId="10" borderId="14" xfId="19" applyFont="1" applyFill="1" applyBorder="1" applyAlignment="1">
      <alignment horizontal="center" vertical="center"/>
    </xf>
    <xf numFmtId="0" fontId="10" fillId="10" borderId="40" xfId="19" applyFont="1" applyFill="1" applyBorder="1" applyAlignment="1">
      <alignment horizontal="center" vertical="center"/>
    </xf>
    <xf numFmtId="0" fontId="10" fillId="10" borderId="43" xfId="19" applyFont="1" applyFill="1" applyBorder="1" applyAlignment="1">
      <alignment horizontal="center" vertical="center"/>
    </xf>
    <xf numFmtId="0" fontId="10" fillId="10" borderId="41" xfId="19" applyFont="1" applyFill="1" applyBorder="1" applyAlignment="1">
      <alignment horizontal="center" vertical="center"/>
    </xf>
    <xf numFmtId="0" fontId="10" fillId="10" borderId="42" xfId="19" applyFont="1" applyFill="1" applyBorder="1" applyAlignment="1">
      <alignment horizontal="center" vertical="center"/>
    </xf>
    <xf numFmtId="0" fontId="10" fillId="10" borderId="44" xfId="19" applyFont="1" applyFill="1" applyBorder="1" applyAlignment="1">
      <alignment horizontal="center" vertical="center"/>
    </xf>
    <xf numFmtId="0" fontId="10" fillId="10" borderId="0" xfId="19" applyFont="1" applyFill="1" applyAlignment="1">
      <alignment horizontal="center" vertical="center"/>
    </xf>
    <xf numFmtId="0" fontId="10" fillId="10" borderId="11" xfId="19" applyFont="1" applyFill="1" applyBorder="1" applyAlignment="1">
      <alignment horizontal="center" vertical="center"/>
    </xf>
    <xf numFmtId="0" fontId="8" fillId="6" borderId="3" xfId="16" applyFill="1" applyBorder="1" applyAlignment="1">
      <alignment horizontal="center"/>
    </xf>
    <xf numFmtId="0" fontId="8" fillId="6" borderId="12" xfId="16" applyFill="1" applyBorder="1" applyAlignment="1">
      <alignment horizontal="center"/>
    </xf>
    <xf numFmtId="0" fontId="12" fillId="0" borderId="14" xfId="3" applyFont="1" applyBorder="1" applyAlignment="1">
      <alignment vertical="center" shrinkToFit="1"/>
    </xf>
    <xf numFmtId="0" fontId="12" fillId="0" borderId="15" xfId="3" applyFont="1" applyBorder="1" applyAlignment="1">
      <alignment vertical="center" shrinkToFit="1"/>
    </xf>
    <xf numFmtId="38" fontId="12" fillId="0" borderId="0" xfId="3" applyNumberFormat="1" applyFont="1" applyAlignment="1">
      <alignment horizontal="right" vertical="center"/>
    </xf>
    <xf numFmtId="0" fontId="12" fillId="0" borderId="0" xfId="3" applyFont="1" applyAlignment="1">
      <alignment horizontal="right" vertical="center"/>
    </xf>
    <xf numFmtId="0" fontId="12" fillId="0" borderId="3" xfId="3" applyFont="1" applyBorder="1" applyAlignment="1">
      <alignment vertical="center" shrinkToFit="1"/>
    </xf>
    <xf numFmtId="0" fontId="12" fillId="0" borderId="12" xfId="3" applyFont="1" applyBorder="1" applyAlignment="1">
      <alignment vertical="center" shrinkToFit="1"/>
    </xf>
    <xf numFmtId="0" fontId="15" fillId="0" borderId="6" xfId="3" applyFont="1" applyBorder="1" applyAlignment="1">
      <alignment vertical="center" shrinkToFit="1"/>
    </xf>
    <xf numFmtId="0" fontId="15" fillId="0" borderId="7" xfId="3" applyFont="1" applyBorder="1" applyAlignment="1">
      <alignment vertical="center" shrinkToFit="1"/>
    </xf>
    <xf numFmtId="0" fontId="36" fillId="0" borderId="0" xfId="3" applyFont="1" applyAlignment="1">
      <alignment horizontal="center" vertical="center"/>
    </xf>
    <xf numFmtId="49" fontId="12" fillId="0" borderId="13" xfId="3" applyNumberFormat="1" applyFont="1" applyBorder="1" applyAlignment="1">
      <alignment horizontal="right" vertical="center" shrinkToFit="1"/>
    </xf>
    <xf numFmtId="0" fontId="12" fillId="0" borderId="12" xfId="3" applyFont="1" applyBorder="1" applyAlignment="1">
      <alignment horizontal="right" vertical="center" shrinkToFit="1"/>
    </xf>
    <xf numFmtId="0" fontId="12" fillId="0" borderId="1" xfId="3" applyFont="1" applyBorder="1" applyAlignment="1">
      <alignment horizontal="center" vertical="center" textRotation="255"/>
    </xf>
    <xf numFmtId="176" fontId="12" fillId="0" borderId="17" xfId="3" applyNumberFormat="1" applyFont="1" applyBorder="1" applyAlignment="1">
      <alignment vertical="center" shrinkToFit="1"/>
    </xf>
    <xf numFmtId="176" fontId="12" fillId="0" borderId="2" xfId="3" applyNumberFormat="1" applyFont="1" applyBorder="1" applyAlignment="1">
      <alignment vertical="center" shrinkToFit="1"/>
    </xf>
    <xf numFmtId="180" fontId="12" fillId="0" borderId="17" xfId="3" applyNumberFormat="1" applyFont="1" applyBorder="1" applyAlignment="1">
      <alignment horizontal="center" vertical="center" shrinkToFit="1"/>
    </xf>
    <xf numFmtId="180" fontId="12" fillId="0" borderId="2" xfId="3" applyNumberFormat="1" applyFont="1" applyBorder="1" applyAlignment="1">
      <alignment horizontal="center" vertical="center" shrinkToFit="1"/>
    </xf>
    <xf numFmtId="0" fontId="37" fillId="0" borderId="6" xfId="3" applyFont="1" applyBorder="1" applyAlignment="1">
      <alignment horizontal="center" vertical="center" wrapText="1"/>
    </xf>
    <xf numFmtId="0" fontId="37" fillId="0" borderId="8" xfId="3" applyFont="1" applyBorder="1" applyAlignment="1">
      <alignment horizontal="center" vertical="center" wrapText="1"/>
    </xf>
    <xf numFmtId="0" fontId="37" fillId="0" borderId="14" xfId="3" applyFont="1" applyBorder="1" applyAlignment="1">
      <alignment horizontal="center" vertical="center" wrapText="1"/>
    </xf>
    <xf numFmtId="0" fontId="37" fillId="0" borderId="15" xfId="3" applyFont="1" applyBorder="1" applyAlignment="1">
      <alignment horizontal="center" vertical="center" wrapText="1"/>
    </xf>
    <xf numFmtId="0" fontId="15" fillId="0" borderId="3" xfId="3" applyFont="1" applyBorder="1" applyAlignment="1">
      <alignment vertical="center" shrinkToFit="1"/>
    </xf>
    <xf numFmtId="0" fontId="15" fillId="0" borderId="13" xfId="3" applyFont="1" applyBorder="1" applyAlignment="1">
      <alignment vertical="center" shrinkToFit="1"/>
    </xf>
    <xf numFmtId="0" fontId="12" fillId="0" borderId="17" xfId="3" applyFont="1" applyBorder="1" applyAlignment="1">
      <alignment horizontal="center" vertical="center" textRotation="255"/>
    </xf>
    <xf numFmtId="0" fontId="12" fillId="0" borderId="16" xfId="3" applyFont="1" applyBorder="1" applyAlignment="1">
      <alignment horizontal="center" vertical="center" textRotation="255"/>
    </xf>
    <xf numFmtId="0" fontId="12" fillId="0" borderId="2" xfId="3" applyFont="1" applyBorder="1" applyAlignment="1">
      <alignment horizontal="center" vertical="center" textRotation="255"/>
    </xf>
    <xf numFmtId="179" fontId="12" fillId="0" borderId="13" xfId="3" applyNumberFormat="1" applyFont="1" applyBorder="1" applyAlignment="1">
      <alignment horizontal="right" vertical="center" shrinkToFit="1"/>
    </xf>
    <xf numFmtId="179" fontId="12" fillId="0" borderId="12" xfId="3" applyNumberFormat="1" applyFont="1" applyBorder="1" applyAlignment="1">
      <alignment horizontal="right" vertical="center" shrinkToFit="1"/>
    </xf>
    <xf numFmtId="38" fontId="12" fillId="0" borderId="13" xfId="3" applyNumberFormat="1" applyFont="1" applyBorder="1" applyAlignment="1">
      <alignment horizontal="right" vertical="center"/>
    </xf>
    <xf numFmtId="0" fontId="12" fillId="0" borderId="13" xfId="3" applyFont="1" applyBorder="1" applyAlignment="1">
      <alignment horizontal="right" vertical="center"/>
    </xf>
    <xf numFmtId="0" fontId="12" fillId="0" borderId="3" xfId="3" applyFont="1" applyBorder="1" applyAlignment="1">
      <alignment vertical="center"/>
    </xf>
    <xf numFmtId="0" fontId="12" fillId="0" borderId="13" xfId="3" applyFont="1" applyBorder="1" applyAlignment="1">
      <alignment vertical="center"/>
    </xf>
    <xf numFmtId="0" fontId="12" fillId="0" borderId="12" xfId="3" applyFont="1" applyBorder="1" applyAlignment="1">
      <alignment vertical="center"/>
    </xf>
    <xf numFmtId="0" fontId="12" fillId="0" borderId="8" xfId="3" applyFont="1" applyBorder="1" applyAlignment="1">
      <alignment horizontal="center" vertical="center"/>
    </xf>
    <xf numFmtId="0" fontId="12" fillId="0" borderId="15" xfId="3" applyFont="1" applyBorder="1" applyAlignment="1">
      <alignment horizontal="center" vertical="center"/>
    </xf>
    <xf numFmtId="0" fontId="12" fillId="0" borderId="6" xfId="3" applyFont="1" applyBorder="1" applyAlignment="1">
      <alignment vertical="center" shrinkToFit="1"/>
    </xf>
    <xf numFmtId="0" fontId="12" fillId="0" borderId="8" xfId="3" applyFont="1" applyBorder="1" applyAlignment="1">
      <alignment vertical="center" shrinkToFit="1"/>
    </xf>
    <xf numFmtId="0" fontId="12" fillId="0" borderId="17" xfId="3" applyFont="1" applyBorder="1" applyAlignment="1">
      <alignment vertical="center"/>
    </xf>
    <xf numFmtId="0" fontId="12" fillId="0" borderId="2" xfId="3" applyFont="1" applyBorder="1" applyAlignment="1">
      <alignment vertical="center"/>
    </xf>
    <xf numFmtId="0" fontId="36" fillId="0" borderId="0" xfId="3" applyFont="1" applyAlignment="1">
      <alignment horizontal="left" vertical="center"/>
    </xf>
    <xf numFmtId="0" fontId="15" fillId="0" borderId="0" xfId="3" applyFont="1" applyAlignment="1">
      <alignment horizontal="left" vertical="center"/>
    </xf>
    <xf numFmtId="183" fontId="12" fillId="0" borderId="0" xfId="3" applyNumberFormat="1" applyFont="1" applyAlignment="1">
      <alignment horizontal="right" vertical="center"/>
    </xf>
    <xf numFmtId="0" fontId="15" fillId="0" borderId="0" xfId="3" applyFont="1" applyAlignment="1">
      <alignment vertical="center"/>
    </xf>
    <xf numFmtId="0" fontId="12" fillId="0" borderId="13" xfId="4" applyFont="1" applyBorder="1" applyAlignment="1">
      <alignment horizontal="left" vertical="center"/>
    </xf>
    <xf numFmtId="0" fontId="12" fillId="0" borderId="0" xfId="4" applyFont="1" applyAlignment="1">
      <alignment horizontal="center" vertical="center"/>
    </xf>
    <xf numFmtId="0" fontId="12" fillId="0" borderId="9" xfId="4" applyFont="1" applyBorder="1" applyAlignment="1">
      <alignment horizontal="center" vertical="center"/>
    </xf>
    <xf numFmtId="0" fontId="12" fillId="0" borderId="13" xfId="4" applyFont="1" applyBorder="1" applyAlignment="1">
      <alignment horizontal="distributed" vertical="center"/>
    </xf>
    <xf numFmtId="177" fontId="12" fillId="0" borderId="13" xfId="4" quotePrefix="1" applyNumberFormat="1" applyFont="1" applyBorder="1" applyAlignment="1">
      <alignment horizontal="right" vertical="center"/>
    </xf>
    <xf numFmtId="177" fontId="12" fillId="0" borderId="13" xfId="4" applyNumberFormat="1" applyFont="1" applyBorder="1" applyAlignment="1">
      <alignment horizontal="right" vertical="center"/>
    </xf>
    <xf numFmtId="0" fontId="12" fillId="0" borderId="11" xfId="4" applyFont="1" applyBorder="1" applyAlignment="1">
      <alignment horizontal="center" vertical="center"/>
    </xf>
    <xf numFmtId="196" fontId="12" fillId="0" borderId="11" xfId="4" applyNumberFormat="1" applyFont="1" applyBorder="1" applyAlignment="1">
      <alignment horizontal="left" vertical="center"/>
    </xf>
    <xf numFmtId="0" fontId="12" fillId="0" borderId="0" xfId="4" applyFont="1" applyAlignment="1">
      <alignment horizontal="center"/>
    </xf>
    <xf numFmtId="0" fontId="12" fillId="0" borderId="10" xfId="4" applyFont="1" applyBorder="1" applyAlignment="1">
      <alignment horizontal="center"/>
    </xf>
    <xf numFmtId="0" fontId="13" fillId="0" borderId="0" xfId="4" applyFont="1" applyAlignment="1">
      <alignment horizontal="center" vertical="center"/>
    </xf>
  </cellXfs>
  <cellStyles count="21">
    <cellStyle name="パーセント 3" xfId="15" xr:uid="{00000000-0005-0000-0000-000000000000}"/>
    <cellStyle name="桁区切り 2" xfId="1" xr:uid="{00000000-0005-0000-0000-000001000000}"/>
    <cellStyle name="桁区切り 2 2" xfId="7" xr:uid="{00000000-0005-0000-0000-000002000000}"/>
    <cellStyle name="桁区切り 2 3" xfId="14" xr:uid="{00000000-0005-0000-0000-000003000000}"/>
    <cellStyle name="桁区切り 3" xfId="6" xr:uid="{00000000-0005-0000-0000-000004000000}"/>
    <cellStyle name="桁区切り 4" xfId="8" xr:uid="{00000000-0005-0000-0000-000005000000}"/>
    <cellStyle name="桁区切り 5" xfId="11" xr:uid="{00000000-0005-0000-0000-000006000000}"/>
    <cellStyle name="桁区切り 6" xfId="17" xr:uid="{00000000-0005-0000-0000-000007000000}"/>
    <cellStyle name="通貨 2" xfId="2" xr:uid="{00000000-0005-0000-0000-000008000000}"/>
    <cellStyle name="標準" xfId="0" builtinId="0"/>
    <cellStyle name="標準 16" xfId="20" xr:uid="{00000000-0005-0000-0000-00000A000000}"/>
    <cellStyle name="標準 2" xfId="5" xr:uid="{00000000-0005-0000-0000-00000B000000}"/>
    <cellStyle name="標準 2 2" xfId="13" xr:uid="{00000000-0005-0000-0000-00000C000000}"/>
    <cellStyle name="標準 3" xfId="9" xr:uid="{00000000-0005-0000-0000-00000D000000}"/>
    <cellStyle name="標準 4" xfId="10" xr:uid="{00000000-0005-0000-0000-00000E000000}"/>
    <cellStyle name="標準 5" xfId="16" xr:uid="{00000000-0005-0000-0000-00000F000000}"/>
    <cellStyle name="標準 6" xfId="12" xr:uid="{00000000-0005-0000-0000-000010000000}"/>
    <cellStyle name="標準_【県】補助金支払い明細関係（H19.6.15）" xfId="19" xr:uid="{00000000-0005-0000-0000-000011000000}"/>
    <cellStyle name="標準_H20市嵩上げ申請書（2,3月申請）" xfId="3" xr:uid="{00000000-0005-0000-0000-000012000000}"/>
    <cellStyle name="標準_H21.8請求書（由利本荘市）" xfId="4" xr:uid="{00000000-0005-0000-0000-000013000000}"/>
    <cellStyle name="標準_Sheet1" xfId="18" xr:uid="{00000000-0005-0000-0000-000014000000}"/>
  </cellStyles>
  <dxfs count="0"/>
  <tableStyles count="0" defaultTableStyle="TableStyleMedium2" defaultPivotStyle="PivotStyleLight16"/>
  <colors>
    <mruColors>
      <color rgb="FF99FF99"/>
      <color rgb="FF6666FF"/>
      <color rgb="FF9BAA50"/>
      <color rgb="FFAFC876"/>
      <color rgb="FFE3B5B3"/>
      <color rgb="FFFACDA8"/>
      <color rgb="FF66FF66"/>
      <color rgb="FFCC99FF"/>
      <color rgb="FF99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333375</xdr:colOff>
          <xdr:row>0</xdr:row>
          <xdr:rowOff>142875</xdr:rowOff>
        </xdr:from>
        <xdr:to>
          <xdr:col>19</xdr:col>
          <xdr:colOff>219075</xdr:colOff>
          <xdr:row>1</xdr:row>
          <xdr:rowOff>228600</xdr:rowOff>
        </xdr:to>
        <xdr:sp macro="" textlink="">
          <xdr:nvSpPr>
            <xdr:cNvPr id="1025" name="Cmd_Filter"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57150</xdr:colOff>
      <xdr:row>32</xdr:row>
      <xdr:rowOff>95250</xdr:rowOff>
    </xdr:from>
    <xdr:to>
      <xdr:col>10</xdr:col>
      <xdr:colOff>85725</xdr:colOff>
      <xdr:row>32</xdr:row>
      <xdr:rowOff>133350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2057400" y="7248525"/>
          <a:ext cx="28575"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32</xdr:row>
      <xdr:rowOff>57150</xdr:rowOff>
    </xdr:from>
    <xdr:to>
      <xdr:col>10</xdr:col>
      <xdr:colOff>171450</xdr:colOff>
      <xdr:row>32</xdr:row>
      <xdr:rowOff>133350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V="1">
          <a:off x="2095500" y="7210425"/>
          <a:ext cx="76200" cy="76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32</xdr:row>
      <xdr:rowOff>95250</xdr:rowOff>
    </xdr:from>
    <xdr:to>
      <xdr:col>10</xdr:col>
      <xdr:colOff>85725</xdr:colOff>
      <xdr:row>32</xdr:row>
      <xdr:rowOff>133350</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bwMode="auto">
        <a:xfrm>
          <a:off x="2057400" y="7248525"/>
          <a:ext cx="28575"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32</xdr:row>
      <xdr:rowOff>57150</xdr:rowOff>
    </xdr:from>
    <xdr:to>
      <xdr:col>10</xdr:col>
      <xdr:colOff>171450</xdr:colOff>
      <xdr:row>32</xdr:row>
      <xdr:rowOff>133350</xdr:rowOff>
    </xdr:to>
    <xdr:sp macro="" textlink="">
      <xdr:nvSpPr>
        <xdr:cNvPr id="5" name="Line 2">
          <a:extLst>
            <a:ext uri="{FF2B5EF4-FFF2-40B4-BE49-F238E27FC236}">
              <a16:creationId xmlns:a16="http://schemas.microsoft.com/office/drawing/2014/main" id="{00000000-0008-0000-0600-000005000000}"/>
            </a:ext>
          </a:extLst>
        </xdr:cNvPr>
        <xdr:cNvSpPr>
          <a:spLocks noChangeShapeType="1"/>
        </xdr:cNvSpPr>
      </xdr:nvSpPr>
      <xdr:spPr bwMode="auto">
        <a:xfrm flipV="1">
          <a:off x="2095500" y="7210425"/>
          <a:ext cx="76200" cy="76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jyosvr\&#12496;&#12483;&#12463;&#12450;&#12483;&#12503;\&#26234;&#20449;\&#35036;&#21161;&#20107;&#26989;&#31309;&#31639;\&#25903;&#25152;\H18&#35036;&#21161;&#20107;&#26989;&#31649;&#29702;xx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Documents%20and%20Settings\Owner\My%20Documents\&#26519;&#29987;&#36009;&#22770;&#38306;&#20418;\&#35199;&#30446;&#30010;&#25903;&#38556;&#264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iblo\my%20documents\Documents%20and%20Settings\Owner\My%20Documents\&#26519;&#29987;&#36009;&#22770;&#38306;&#20418;\&#35199;&#30446;&#30010;&#25903;&#38556;&#264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Documents%20and%20Settings\Owner\My%20Documents\&#26519;&#29987;&#36009;&#22770;&#38306;&#20418;\&#65320;&#65297;&#65303;&#26494;&#12367;&#123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blo\my%20documents\Documents%20and%20Settings\Owner\My%20Documents\&#26519;&#29987;&#36009;&#22770;&#38306;&#20418;\&#35531;&#36000;&#35211;&#31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Documents%20and%20Settings\Owner\My%20Documents\&#26519;&#29987;&#36009;&#22770;&#38306;&#20418;\&#35531;&#36000;&#35211;&#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35036;&#21161;&#20107;&#26989;&#31649;&#29702;&#34920;\&#12304;H22&#35036;&#21161;&#20107;&#26989;&#31649;&#29702;&#34920;&#12305;&#20161;&#36032;&#20445;&#25903;&#2515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65320;&#65298;&#65300;&#12288;&#12395;&#12363;&#12411;&#2406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一覧 "/>
      <sheetName val="印刷用"/>
      <sheetName val="作業用"/>
      <sheetName val="明細入力"/>
      <sheetName val="補助事業収益管理表"/>
      <sheetName val="帳票"/>
      <sheetName val="補助事業単価"/>
      <sheetName val="保険料"/>
      <sheetName val="空帳票"/>
      <sheetName val="シート追加"/>
      <sheetName val="セルの結合"/>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
      <sheetName val="集計表"/>
      <sheetName val="クロマツ"/>
    </sheetNames>
    <sheetDataSet>
      <sheetData sheetId="0"/>
      <sheetData sheetId="1"/>
      <sheetData sheetId="2">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
      <sheetName val="集計表"/>
      <sheetName val="クロマツ"/>
    </sheetNames>
    <sheetDataSet>
      <sheetData sheetId="0"/>
      <sheetData sheetId="1"/>
      <sheetData sheetId="2">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林産用契約条項"/>
      <sheetName val="請負契約"/>
      <sheetName val="伺"/>
      <sheetName val="はがき"/>
      <sheetName val="委任状外"/>
      <sheetName val="工程表"/>
      <sheetName val="トレイ用伺はがき"/>
      <sheetName val="ｱｶﾏﾂ集計用"/>
      <sheetName val="集計 (フジモリ)"/>
      <sheetName val="クロマ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3"/>
      <sheetName val="ｍ3 (2)"/>
      <sheetName val="見積　2"/>
      <sheetName val="見積書"/>
      <sheetName val="見積　請求"/>
      <sheetName val="伺い"/>
      <sheetName val="請負契約書"/>
      <sheetName val="クロマツ"/>
    </sheetNames>
    <sheetDataSet>
      <sheetData sheetId="0"/>
      <sheetData sheetId="1"/>
      <sheetData sheetId="2"/>
      <sheetData sheetId="3"/>
      <sheetData sheetId="4"/>
      <sheetData sheetId="5"/>
      <sheetData sheetId="6"/>
      <sheetData sheetId="7">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3"/>
      <sheetName val="ｍ3 (2)"/>
      <sheetName val="見積　2"/>
      <sheetName val="見積書"/>
      <sheetName val="見積　請求"/>
      <sheetName val="伺い"/>
      <sheetName val="請負契約書"/>
      <sheetName val="クロマツ"/>
    </sheetNames>
    <sheetDataSet>
      <sheetData sheetId="0"/>
      <sheetData sheetId="1"/>
      <sheetData sheetId="2"/>
      <sheetData sheetId="3"/>
      <sheetData sheetId="4"/>
      <sheetData sheetId="5"/>
      <sheetData sheetId="6"/>
      <sheetData sheetId="7">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理(市)"/>
      <sheetName val="代理(県)"/>
      <sheetName val="請負（代理）"/>
      <sheetName val="受託（保育）"/>
      <sheetName val="受託（搬出）"/>
      <sheetName val="本年度 補助事業単価"/>
      <sheetName val="前年度 補助事業単価"/>
      <sheetName val="名簿"/>
      <sheetName val="保険料"/>
    </sheetNames>
    <sheetDataSet>
      <sheetData sheetId="0"/>
      <sheetData sheetId="1"/>
      <sheetData sheetId="2"/>
      <sheetData sheetId="3"/>
      <sheetData sheetId="4"/>
      <sheetData sheetId="5">
        <row r="1">
          <cell r="A1" t="str">
            <v>作業種</v>
          </cell>
        </row>
        <row r="3">
          <cell r="A3" t="str">
            <v>切捨Ａ</v>
          </cell>
        </row>
        <row r="4">
          <cell r="A4" t="str">
            <v>切捨Ｂ</v>
          </cell>
        </row>
        <row r="5">
          <cell r="A5" t="str">
            <v>玉切Ａ</v>
          </cell>
        </row>
        <row r="6">
          <cell r="A6" t="str">
            <v>玉切Ｂ</v>
          </cell>
        </row>
        <row r="7">
          <cell r="A7" t="str">
            <v>搬出Ａ1</v>
          </cell>
        </row>
        <row r="8">
          <cell r="A8" t="str">
            <v>搬出Ａ2</v>
          </cell>
        </row>
        <row r="9">
          <cell r="A9" t="str">
            <v>搬出Ａ3</v>
          </cell>
        </row>
        <row r="10">
          <cell r="A10" t="str">
            <v>搬出Ａ4</v>
          </cell>
        </row>
        <row r="11">
          <cell r="A11" t="str">
            <v>搬出Ａ5</v>
          </cell>
        </row>
        <row r="12">
          <cell r="A12" t="str">
            <v>搬出Ａ6</v>
          </cell>
        </row>
        <row r="13">
          <cell r="A13" t="str">
            <v>搬出Ａ7</v>
          </cell>
        </row>
        <row r="14">
          <cell r="A14" t="str">
            <v>搬出Ａ8</v>
          </cell>
        </row>
        <row r="15">
          <cell r="A15" t="str">
            <v>搬出Ａ9</v>
          </cell>
        </row>
        <row r="16">
          <cell r="A16" t="str">
            <v>搬出Ｂ1</v>
          </cell>
        </row>
        <row r="17">
          <cell r="A17" t="str">
            <v>搬出Ｂ2</v>
          </cell>
        </row>
        <row r="18">
          <cell r="A18" t="str">
            <v>搬出Ｂ3</v>
          </cell>
        </row>
        <row r="19">
          <cell r="A19" t="str">
            <v>搬出Ｂ4</v>
          </cell>
        </row>
        <row r="20">
          <cell r="A20" t="str">
            <v>搬出Ｂ5</v>
          </cell>
        </row>
        <row r="21">
          <cell r="A21" t="str">
            <v>搬出Ｂ6</v>
          </cell>
        </row>
        <row r="22">
          <cell r="A22" t="str">
            <v>搬出Ｂ7</v>
          </cell>
        </row>
        <row r="23">
          <cell r="A23" t="str">
            <v>搬出Ｂ8</v>
          </cell>
        </row>
        <row r="24">
          <cell r="A24" t="str">
            <v>搬出Ｂ9</v>
          </cell>
        </row>
        <row r="25">
          <cell r="A25" t="str">
            <v>除伐Ａ</v>
          </cell>
        </row>
        <row r="26">
          <cell r="A26" t="str">
            <v>除伐Ｂ</v>
          </cell>
        </row>
        <row r="27">
          <cell r="A27" t="str">
            <v>枝打Ｃ</v>
          </cell>
        </row>
        <row r="28">
          <cell r="A28" t="str">
            <v>枝打Ｄ</v>
          </cell>
        </row>
        <row r="29">
          <cell r="A29" t="str">
            <v>枝打Ｅ</v>
          </cell>
        </row>
        <row r="30">
          <cell r="A30" t="str">
            <v>枝打Ｆ</v>
          </cell>
        </row>
        <row r="31">
          <cell r="A31" t="str">
            <v>枝打Ｉ</v>
          </cell>
        </row>
        <row r="32">
          <cell r="A32" t="str">
            <v>枝打Ｊ</v>
          </cell>
        </row>
        <row r="33">
          <cell r="A33" t="str">
            <v>枝打Ｋ</v>
          </cell>
        </row>
        <row r="34">
          <cell r="A34" t="str">
            <v>枝打Ｌ</v>
          </cell>
        </row>
        <row r="35">
          <cell r="A35" t="str">
            <v>枝打Ｏ</v>
          </cell>
        </row>
        <row r="36">
          <cell r="A36" t="str">
            <v>枝打Ｐ</v>
          </cell>
        </row>
        <row r="37">
          <cell r="A37" t="str">
            <v>枝打Ｑ</v>
          </cell>
        </row>
        <row r="38">
          <cell r="A38" t="str">
            <v>枝打Ｕ</v>
          </cell>
        </row>
        <row r="39">
          <cell r="A39" t="str">
            <v>改良Ａ</v>
          </cell>
        </row>
        <row r="40">
          <cell r="A40" t="str">
            <v>改良Ｂ</v>
          </cell>
        </row>
        <row r="41">
          <cell r="A41" t="str">
            <v>改良Ｃ</v>
          </cell>
        </row>
        <row r="42">
          <cell r="A42" t="str">
            <v>改良Ｄ</v>
          </cell>
        </row>
        <row r="43">
          <cell r="A43" t="str">
            <v>改良Ｅ</v>
          </cell>
        </row>
        <row r="44">
          <cell r="A44" t="str">
            <v>雪起し</v>
          </cell>
        </row>
        <row r="45">
          <cell r="A45" t="str">
            <v>下刈(単)</v>
          </cell>
        </row>
        <row r="46">
          <cell r="A46" t="str">
            <v>下刈(複)</v>
          </cell>
        </row>
        <row r="47">
          <cell r="A47" t="str">
            <v>下刈(1年)</v>
          </cell>
        </row>
        <row r="48">
          <cell r="A48" t="str">
            <v>下刈(2回刈)</v>
          </cell>
        </row>
        <row r="49">
          <cell r="A49" t="str">
            <v>簡易作業路</v>
          </cell>
        </row>
        <row r="50">
          <cell r="A50" t="str">
            <v>再造林</v>
          </cell>
        </row>
        <row r="51">
          <cell r="A51" t="str">
            <v>拡大造林</v>
          </cell>
        </row>
        <row r="52">
          <cell r="A52" t="str">
            <v>樹下植裁</v>
          </cell>
        </row>
        <row r="53">
          <cell r="A53" t="str">
            <v>誘導伐(単木)</v>
          </cell>
        </row>
        <row r="54">
          <cell r="A54" t="str">
            <v>ぬき伐り(単木)</v>
          </cell>
        </row>
      </sheetData>
      <sheetData sheetId="6">
        <row r="1">
          <cell r="A1" t="str">
            <v>作業種</v>
          </cell>
        </row>
        <row r="3">
          <cell r="A3" t="str">
            <v>切捨Ａ</v>
          </cell>
        </row>
        <row r="4">
          <cell r="A4" t="str">
            <v>切捨Ｂ</v>
          </cell>
        </row>
        <row r="5">
          <cell r="A5" t="str">
            <v>玉切Ａ</v>
          </cell>
        </row>
        <row r="6">
          <cell r="A6" t="str">
            <v>玉切Ｂ</v>
          </cell>
        </row>
        <row r="7">
          <cell r="A7" t="str">
            <v>搬出Ａ1</v>
          </cell>
        </row>
        <row r="8">
          <cell r="A8" t="str">
            <v>搬出Ａ2</v>
          </cell>
        </row>
        <row r="9">
          <cell r="A9" t="str">
            <v>搬出Ａ3</v>
          </cell>
        </row>
        <row r="10">
          <cell r="A10" t="str">
            <v>搬出Ａ4</v>
          </cell>
        </row>
        <row r="11">
          <cell r="A11" t="str">
            <v>搬出Ａ5</v>
          </cell>
        </row>
        <row r="12">
          <cell r="A12" t="str">
            <v>搬出Ａ6</v>
          </cell>
        </row>
        <row r="13">
          <cell r="A13" t="str">
            <v>搬出Ｂ1</v>
          </cell>
        </row>
        <row r="14">
          <cell r="A14" t="str">
            <v>搬出Ｂ2</v>
          </cell>
        </row>
        <row r="15">
          <cell r="A15" t="str">
            <v>搬出Ｂ3</v>
          </cell>
        </row>
        <row r="16">
          <cell r="A16" t="str">
            <v>搬出Ｂ4</v>
          </cell>
        </row>
        <row r="17">
          <cell r="A17" t="str">
            <v>搬出Ｂ5</v>
          </cell>
        </row>
        <row r="18">
          <cell r="A18" t="str">
            <v>搬出Ｂ6</v>
          </cell>
        </row>
        <row r="19">
          <cell r="A19" t="str">
            <v>除伐Ａ</v>
          </cell>
        </row>
        <row r="20">
          <cell r="A20" t="str">
            <v>除伐Ｂ</v>
          </cell>
        </row>
        <row r="21">
          <cell r="A21" t="str">
            <v>枝打Ｃ</v>
          </cell>
        </row>
        <row r="22">
          <cell r="A22" t="str">
            <v>枝打Ｄ</v>
          </cell>
        </row>
        <row r="23">
          <cell r="A23" t="str">
            <v>枝打Ｅ</v>
          </cell>
        </row>
        <row r="24">
          <cell r="A24" t="str">
            <v>枝打Ｆ</v>
          </cell>
        </row>
        <row r="25">
          <cell r="A25" t="str">
            <v>枝打Ｉ</v>
          </cell>
        </row>
        <row r="26">
          <cell r="A26" t="str">
            <v>枝打Ｊ</v>
          </cell>
        </row>
        <row r="27">
          <cell r="A27" t="str">
            <v>枝打Ｋ</v>
          </cell>
        </row>
        <row r="28">
          <cell r="A28" t="str">
            <v>枝打Ｌ</v>
          </cell>
        </row>
        <row r="29">
          <cell r="A29" t="str">
            <v>枝打Ｏ</v>
          </cell>
        </row>
        <row r="30">
          <cell r="A30" t="str">
            <v>枝打Ｐ</v>
          </cell>
        </row>
        <row r="31">
          <cell r="A31" t="str">
            <v>枝打Ｑ</v>
          </cell>
        </row>
        <row r="32">
          <cell r="A32" t="str">
            <v>枝打Ｕ</v>
          </cell>
        </row>
        <row r="33">
          <cell r="A33" t="str">
            <v>改良Ａ</v>
          </cell>
        </row>
        <row r="34">
          <cell r="A34" t="str">
            <v>改良Ｂ</v>
          </cell>
        </row>
        <row r="35">
          <cell r="A35" t="str">
            <v>改良Ｃ</v>
          </cell>
        </row>
        <row r="36">
          <cell r="A36" t="str">
            <v>改良Ｄ</v>
          </cell>
        </row>
        <row r="37">
          <cell r="A37" t="str">
            <v>改良Ｅ</v>
          </cell>
        </row>
        <row r="38">
          <cell r="A38" t="str">
            <v>雪起し</v>
          </cell>
        </row>
        <row r="39">
          <cell r="A39" t="str">
            <v>下刈(単)</v>
          </cell>
        </row>
        <row r="40">
          <cell r="A40" t="str">
            <v>下刈(複)</v>
          </cell>
        </row>
        <row r="41">
          <cell r="A41" t="str">
            <v>下刈(1年)</v>
          </cell>
        </row>
        <row r="42">
          <cell r="A42" t="str">
            <v>下刈(2回刈)</v>
          </cell>
        </row>
        <row r="43">
          <cell r="A43" t="str">
            <v>簡易作業路</v>
          </cell>
        </row>
        <row r="44">
          <cell r="A44" t="str">
            <v>再造林</v>
          </cell>
        </row>
        <row r="45">
          <cell r="A45" t="str">
            <v>拡大造林</v>
          </cell>
        </row>
        <row r="46">
          <cell r="A46" t="str">
            <v>樹下植裁</v>
          </cell>
        </row>
        <row r="47">
          <cell r="A47" t="str">
            <v>誘導伐(単木)</v>
          </cell>
        </row>
        <row r="48">
          <cell r="A48" t="str">
            <v>ぬき伐り(単木)</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御嶽公園"/>
      <sheetName val="黒板 (プロット)"/>
      <sheetName val="黒板"/>
      <sheetName val="見積書他"/>
      <sheetName val="工程表"/>
      <sheetName val="封筒"/>
      <sheetName val="積算基礎"/>
      <sheetName val="入札結果"/>
      <sheetName val="空請求書"/>
      <sheetName val="斎藤林業封筒 "/>
      <sheetName val="斎藤"/>
      <sheetName val="横岡林業封筒 "/>
      <sheetName val="横岡"/>
      <sheetName val="伺 (見積)"/>
      <sheetName val="伺 (結果報告)"/>
      <sheetName val="伺 (契約)"/>
      <sheetName val="伺 (着手他)"/>
      <sheetName val="伺 (変更)"/>
      <sheetName val="伺 (完)"/>
      <sheetName val="伺 (完) (2)"/>
    </sheetNames>
    <sheetDataSet>
      <sheetData sheetId="0" refreshError="1"/>
      <sheetData sheetId="1" refreshError="1"/>
      <sheetData sheetId="2" refreshError="1"/>
      <sheetData sheetId="3">
        <row r="2">
          <cell r="BF2">
            <v>1</v>
          </cell>
          <cell r="BG2" t="str">
            <v>見　　積　　書</v>
          </cell>
          <cell r="BH2" t="str">
            <v>御嶽公園内風倒木処理業務</v>
          </cell>
          <cell r="BI2" t="str">
            <v>風倒木(マツ)伐倒集積運搬</v>
          </cell>
          <cell r="BJ2" t="str">
            <v>にかほ市象潟町字浜山地内</v>
          </cell>
          <cell r="BK2" t="str">
            <v>マツ　１ 本</v>
          </cell>
          <cell r="BL2">
            <v>70371</v>
          </cell>
          <cell r="BM2">
            <v>24</v>
          </cell>
          <cell r="BN2">
            <v>4</v>
          </cell>
          <cell r="BO2">
            <v>9</v>
          </cell>
          <cell r="BP2">
            <v>24</v>
          </cell>
          <cell r="BQ2">
            <v>4</v>
          </cell>
          <cell r="BR2">
            <v>11</v>
          </cell>
          <cell r="BS2">
            <v>24</v>
          </cell>
          <cell r="BT2">
            <v>4</v>
          </cell>
          <cell r="BU2">
            <v>11</v>
          </cell>
          <cell r="BV2">
            <v>24</v>
          </cell>
          <cell r="BW2">
            <v>4</v>
          </cell>
          <cell r="BX2">
            <v>27</v>
          </cell>
          <cell r="BY2">
            <v>24</v>
          </cell>
          <cell r="BZ2">
            <v>4</v>
          </cell>
          <cell r="CA2">
            <v>11</v>
          </cell>
          <cell r="CB2" t="str">
            <v>阿　部　　久</v>
          </cell>
          <cell r="CC2">
            <v>48</v>
          </cell>
          <cell r="CD2" t="str">
            <v>斎　藤　清　稔</v>
          </cell>
          <cell r="CE2">
            <v>54</v>
          </cell>
          <cell r="CF2">
            <v>2</v>
          </cell>
          <cell r="CG2" t="str">
            <v>伐倒集積運搬</v>
          </cell>
          <cell r="CN2">
            <v>24</v>
          </cell>
          <cell r="CO2">
            <v>4</v>
          </cell>
          <cell r="CP2">
            <v>27</v>
          </cell>
          <cell r="CQ2" t="str">
            <v>阿　部　　久</v>
          </cell>
        </row>
        <row r="3">
          <cell r="BF3">
            <v>2</v>
          </cell>
          <cell r="BG3" t="str">
            <v>見　　積　　書</v>
          </cell>
          <cell r="BH3" t="str">
            <v>市有地内ザツ立木処理業務</v>
          </cell>
          <cell r="BI3" t="str">
            <v>ザツ立木伐倒集積運搬</v>
          </cell>
          <cell r="BJ3" t="str">
            <v>にかほ市平沢字中磯　地内</v>
          </cell>
          <cell r="BK3" t="str">
            <v>マツ　２ 本</v>
          </cell>
          <cell r="BL3">
            <v>180000</v>
          </cell>
          <cell r="BM3">
            <v>24</v>
          </cell>
          <cell r="BN3">
            <v>4</v>
          </cell>
          <cell r="BO3">
            <v>19</v>
          </cell>
          <cell r="BP3">
            <v>22</v>
          </cell>
          <cell r="BQ3">
            <v>5</v>
          </cell>
          <cell r="BR3">
            <v>25</v>
          </cell>
          <cell r="BS3">
            <v>22</v>
          </cell>
          <cell r="BT3">
            <v>5</v>
          </cell>
          <cell r="BU3">
            <v>26</v>
          </cell>
          <cell r="BV3">
            <v>23</v>
          </cell>
          <cell r="BW3">
            <v>3</v>
          </cell>
          <cell r="BX3">
            <v>25</v>
          </cell>
          <cell r="BY3">
            <v>22</v>
          </cell>
          <cell r="BZ3">
            <v>5</v>
          </cell>
          <cell r="CA3">
            <v>26</v>
          </cell>
          <cell r="CB3" t="str">
            <v>阿　部　　久</v>
          </cell>
          <cell r="CC3">
            <v>48</v>
          </cell>
          <cell r="CD3" t="str">
            <v>斎　藤　清　稔</v>
          </cell>
          <cell r="CE3">
            <v>54</v>
          </cell>
          <cell r="CG3" t="str">
            <v>破  砕　２</v>
          </cell>
          <cell r="CQ3" t="str">
            <v>阿　部　　久</v>
          </cell>
        </row>
        <row r="4">
          <cell r="BF4" t="str">
            <v>林水-6</v>
          </cell>
          <cell r="BG4" t="str">
            <v>見　　積　　書</v>
          </cell>
          <cell r="BH4" t="str">
            <v>平成２４年度　市単独事業</v>
          </cell>
          <cell r="BI4" t="str">
            <v>御嶽公園保育業務</v>
          </cell>
          <cell r="BJ4" t="str">
            <v>にかほ市象潟町字横山地内ほか</v>
          </cell>
          <cell r="BK4" t="str">
            <v>1.34　ｈａ</v>
          </cell>
          <cell r="BL4">
            <v>175350</v>
          </cell>
          <cell r="BM4">
            <v>24</v>
          </cell>
          <cell r="BN4">
            <v>6</v>
          </cell>
          <cell r="BO4">
            <v>8</v>
          </cell>
          <cell r="BP4">
            <v>24</v>
          </cell>
          <cell r="BQ4">
            <v>6</v>
          </cell>
          <cell r="BR4">
            <v>12</v>
          </cell>
          <cell r="BS4">
            <v>24</v>
          </cell>
          <cell r="BT4">
            <v>6</v>
          </cell>
          <cell r="BU4">
            <v>12</v>
          </cell>
          <cell r="BV4">
            <v>24</v>
          </cell>
          <cell r="BW4">
            <v>8</v>
          </cell>
          <cell r="BX4">
            <v>31</v>
          </cell>
          <cell r="BY4">
            <v>24</v>
          </cell>
          <cell r="BZ4">
            <v>6</v>
          </cell>
          <cell r="CA4">
            <v>12</v>
          </cell>
          <cell r="CB4" t="str">
            <v>阿　部　　久</v>
          </cell>
          <cell r="CC4">
            <v>48</v>
          </cell>
          <cell r="CD4" t="str">
            <v>斎　藤　清　稔</v>
          </cell>
          <cell r="CE4">
            <v>54</v>
          </cell>
          <cell r="CF4">
            <v>81</v>
          </cell>
          <cell r="CG4" t="str">
            <v>下　刈（１回刈）</v>
          </cell>
          <cell r="CN4">
            <v>24</v>
          </cell>
          <cell r="CO4">
            <v>8</v>
          </cell>
          <cell r="CP4">
            <v>31</v>
          </cell>
          <cell r="CQ4" t="str">
            <v>阿　部　　久</v>
          </cell>
        </row>
        <row r="5">
          <cell r="BF5" t="str">
            <v>業　38</v>
          </cell>
          <cell r="BG5" t="str">
            <v>入　　札　　書</v>
          </cell>
          <cell r="BH5" t="str">
            <v>平成２４年度　文化財保全事業</v>
          </cell>
          <cell r="BI5" t="str">
            <v>天然記念物「象潟」下刈業務</v>
          </cell>
          <cell r="BJ5" t="str">
            <v>にかほ市象潟町字大島４９番地 あい島 ほか39島</v>
          </cell>
          <cell r="BK5" t="str">
            <v>8.69　ｈａ</v>
          </cell>
          <cell r="BL5">
            <v>1428000</v>
          </cell>
          <cell r="BM5">
            <v>24</v>
          </cell>
          <cell r="BN5">
            <v>6</v>
          </cell>
          <cell r="BO5">
            <v>25</v>
          </cell>
          <cell r="BP5">
            <v>24</v>
          </cell>
          <cell r="BQ5">
            <v>6</v>
          </cell>
          <cell r="BR5">
            <v>26</v>
          </cell>
          <cell r="BS5">
            <v>24</v>
          </cell>
          <cell r="BT5">
            <v>6</v>
          </cell>
          <cell r="BU5">
            <v>26</v>
          </cell>
          <cell r="BV5">
            <v>24</v>
          </cell>
          <cell r="BW5">
            <v>7</v>
          </cell>
          <cell r="BX5">
            <v>30</v>
          </cell>
          <cell r="BY5">
            <v>24</v>
          </cell>
          <cell r="BZ5">
            <v>6</v>
          </cell>
          <cell r="CA5">
            <v>26</v>
          </cell>
          <cell r="CB5" t="str">
            <v>阿　部　　久</v>
          </cell>
          <cell r="CC5">
            <v>48</v>
          </cell>
          <cell r="CD5" t="str">
            <v>阿　部　　久</v>
          </cell>
          <cell r="CE5">
            <v>48</v>
          </cell>
          <cell r="CF5">
            <v>35</v>
          </cell>
          <cell r="CG5" t="str">
            <v>下　刈（１回刈）</v>
          </cell>
          <cell r="CN5">
            <v>22</v>
          </cell>
          <cell r="CO5">
            <v>8</v>
          </cell>
          <cell r="CP5">
            <v>23</v>
          </cell>
          <cell r="CQ5" t="str">
            <v>阿　部　　久</v>
          </cell>
        </row>
        <row r="6">
          <cell r="BF6" t="str">
            <v>林水-13</v>
          </cell>
          <cell r="BG6" t="str">
            <v>入　　札　　書</v>
          </cell>
          <cell r="BH6" t="str">
            <v>水源林造成事業</v>
          </cell>
          <cell r="BI6" t="str">
            <v>水源林H24-1 森林総合研究所分収造林保育業務</v>
          </cell>
          <cell r="BJ6" t="str">
            <v>にかほ市象潟町関字上切道1-2外  (上切道造林地)</v>
          </cell>
          <cell r="BK6" t="str">
            <v>４.００ha</v>
          </cell>
          <cell r="BL6">
            <v>454650</v>
          </cell>
          <cell r="BM6">
            <v>24</v>
          </cell>
          <cell r="BN6">
            <v>7</v>
          </cell>
          <cell r="BO6">
            <v>4</v>
          </cell>
          <cell r="BP6">
            <v>24</v>
          </cell>
          <cell r="BQ6">
            <v>7</v>
          </cell>
          <cell r="BR6">
            <v>5</v>
          </cell>
          <cell r="BS6">
            <v>24</v>
          </cell>
          <cell r="BT6">
            <v>7</v>
          </cell>
          <cell r="BU6">
            <v>5</v>
          </cell>
          <cell r="BV6">
            <v>24</v>
          </cell>
          <cell r="BW6">
            <v>8</v>
          </cell>
          <cell r="BX6">
            <v>6</v>
          </cell>
          <cell r="BY6">
            <v>24</v>
          </cell>
          <cell r="BZ6">
            <v>7</v>
          </cell>
          <cell r="CA6">
            <v>5</v>
          </cell>
          <cell r="CB6" t="str">
            <v>阿　部　　久</v>
          </cell>
          <cell r="CC6">
            <v>49</v>
          </cell>
          <cell r="CD6" t="str">
            <v>阿　部　　久</v>
          </cell>
          <cell r="CE6">
            <v>49</v>
          </cell>
          <cell r="CF6">
            <v>33</v>
          </cell>
          <cell r="CG6" t="str">
            <v>除　伐　Ⅱ</v>
          </cell>
          <cell r="CN6">
            <v>24</v>
          </cell>
          <cell r="CO6">
            <v>8</v>
          </cell>
          <cell r="CP6">
            <v>6</v>
          </cell>
          <cell r="CQ6" t="str">
            <v>阿　部　　久</v>
          </cell>
        </row>
        <row r="7">
          <cell r="BF7" t="str">
            <v>林水-14</v>
          </cell>
          <cell r="BG7" t="str">
            <v>入　　札　　書</v>
          </cell>
          <cell r="BH7" t="str">
            <v>平成２４年度　市単独事業</v>
          </cell>
          <cell r="BI7" t="str">
            <v>市有海岸林保育業務</v>
          </cell>
          <cell r="BJ7" t="str">
            <v>にかほ市象潟町小砂川字上の山地内　ほか</v>
          </cell>
          <cell r="BK7" t="str">
            <v>15.26　ｈａ</v>
          </cell>
          <cell r="BL7">
            <v>1953000</v>
          </cell>
          <cell r="BM7">
            <v>24</v>
          </cell>
          <cell r="BN7">
            <v>7</v>
          </cell>
          <cell r="BO7">
            <v>12</v>
          </cell>
          <cell r="BP7">
            <v>24</v>
          </cell>
          <cell r="BQ7">
            <v>7</v>
          </cell>
          <cell r="BR7">
            <v>12</v>
          </cell>
          <cell r="BS7">
            <v>24</v>
          </cell>
          <cell r="BT7">
            <v>7</v>
          </cell>
          <cell r="BU7">
            <v>12</v>
          </cell>
          <cell r="BV7">
            <v>24</v>
          </cell>
          <cell r="BW7">
            <v>8</v>
          </cell>
          <cell r="BX7">
            <v>20</v>
          </cell>
          <cell r="BY7">
            <v>24</v>
          </cell>
          <cell r="BZ7">
            <v>7</v>
          </cell>
          <cell r="CA7">
            <v>12</v>
          </cell>
          <cell r="CB7" t="str">
            <v>阿　部　　久</v>
          </cell>
          <cell r="CC7">
            <v>49</v>
          </cell>
          <cell r="CD7" t="str">
            <v>阿　部　　久</v>
          </cell>
          <cell r="CE7">
            <v>49</v>
          </cell>
          <cell r="CF7">
            <v>40</v>
          </cell>
          <cell r="CG7" t="str">
            <v>下　　刈</v>
          </cell>
          <cell r="CN7">
            <v>24</v>
          </cell>
          <cell r="CO7">
            <v>8</v>
          </cell>
          <cell r="CP7">
            <v>20</v>
          </cell>
          <cell r="CQ7" t="str">
            <v>阿　部　　久</v>
          </cell>
        </row>
        <row r="8">
          <cell r="BF8" t="str">
            <v>林水-10</v>
          </cell>
          <cell r="BG8" t="str">
            <v>見　　積　　書</v>
          </cell>
          <cell r="BH8" t="str">
            <v>平成２４年度　市単独事業</v>
          </cell>
          <cell r="BI8" t="str">
            <v>松くい虫被害木伐倒業務</v>
          </cell>
          <cell r="BJ8" t="str">
            <v>にかほ市象潟町小砂川地内</v>
          </cell>
          <cell r="BK8" t="str">
            <v>２本　３.４８㎥</v>
          </cell>
          <cell r="BL8">
            <v>38850</v>
          </cell>
          <cell r="BM8">
            <v>24</v>
          </cell>
          <cell r="BN8">
            <v>7</v>
          </cell>
          <cell r="BO8">
            <v>3</v>
          </cell>
          <cell r="BP8">
            <v>24</v>
          </cell>
          <cell r="BQ8">
            <v>7</v>
          </cell>
          <cell r="BR8">
            <v>3</v>
          </cell>
          <cell r="BS8">
            <v>24</v>
          </cell>
          <cell r="BT8">
            <v>7</v>
          </cell>
          <cell r="BU8">
            <v>3</v>
          </cell>
          <cell r="BV8">
            <v>24</v>
          </cell>
          <cell r="BW8">
            <v>7</v>
          </cell>
          <cell r="BX8">
            <v>20</v>
          </cell>
          <cell r="BY8">
            <v>24</v>
          </cell>
          <cell r="BZ8">
            <v>7</v>
          </cell>
          <cell r="CA8">
            <v>3</v>
          </cell>
          <cell r="CB8" t="str">
            <v>阿　部　　久</v>
          </cell>
          <cell r="CC8">
            <v>49</v>
          </cell>
          <cell r="CD8" t="str">
            <v>阿　部　　久</v>
          </cell>
          <cell r="CE8">
            <v>49</v>
          </cell>
          <cell r="CF8">
            <v>18</v>
          </cell>
          <cell r="CG8" t="str">
            <v>伐倒集積運搬</v>
          </cell>
          <cell r="CN8">
            <v>24</v>
          </cell>
          <cell r="CO8">
            <v>7</v>
          </cell>
          <cell r="CP8">
            <v>20</v>
          </cell>
          <cell r="CQ8" t="str">
            <v>阿　部　　久</v>
          </cell>
        </row>
        <row r="9">
          <cell r="BF9" t="str">
            <v>農発－３２５</v>
          </cell>
          <cell r="BG9" t="str">
            <v>見　　積　　書</v>
          </cell>
          <cell r="BH9" t="str">
            <v>平成２４年度　マツ林健全化整備事業</v>
          </cell>
          <cell r="BI9" t="str">
            <v>市有林保育業務</v>
          </cell>
          <cell r="BJ9" t="str">
            <v>にかほ市金浦字木の浦山地内</v>
          </cell>
          <cell r="BK9" t="str">
            <v>１.０６　ha</v>
          </cell>
          <cell r="BL9">
            <v>190000</v>
          </cell>
          <cell r="BM9">
            <v>24</v>
          </cell>
          <cell r="BN9">
            <v>6</v>
          </cell>
          <cell r="BO9">
            <v>27</v>
          </cell>
          <cell r="BP9">
            <v>24</v>
          </cell>
          <cell r="BQ9">
            <v>6</v>
          </cell>
          <cell r="BR9">
            <v>29</v>
          </cell>
          <cell r="BS9">
            <v>24</v>
          </cell>
          <cell r="BT9">
            <v>6</v>
          </cell>
          <cell r="BU9">
            <v>29</v>
          </cell>
          <cell r="BV9">
            <v>24</v>
          </cell>
          <cell r="BW9">
            <v>8</v>
          </cell>
          <cell r="BX9">
            <v>31</v>
          </cell>
          <cell r="BY9">
            <v>24</v>
          </cell>
          <cell r="BZ9">
            <v>6</v>
          </cell>
          <cell r="CA9">
            <v>29</v>
          </cell>
          <cell r="CB9" t="str">
            <v>阿　部　　久</v>
          </cell>
          <cell r="CC9">
            <v>49</v>
          </cell>
          <cell r="CD9" t="str">
            <v>阿　部　　久</v>
          </cell>
          <cell r="CE9">
            <v>49</v>
          </cell>
          <cell r="CF9">
            <v>64</v>
          </cell>
          <cell r="CG9" t="str">
            <v>下　刈（２回刈）</v>
          </cell>
          <cell r="CN9">
            <v>24</v>
          </cell>
          <cell r="CO9">
            <v>8</v>
          </cell>
          <cell r="CP9">
            <v>31</v>
          </cell>
          <cell r="CQ9" t="str">
            <v>阿　部　　久</v>
          </cell>
        </row>
        <row r="10">
          <cell r="BF10" t="str">
            <v>農発－３２６</v>
          </cell>
          <cell r="BG10" t="str">
            <v>見　　積　　書</v>
          </cell>
          <cell r="BI10" t="str">
            <v>大谷地マツ伐採業務</v>
          </cell>
          <cell r="BJ10" t="str">
            <v>にかほ市象潟町地内</v>
          </cell>
          <cell r="BK10" t="str">
            <v>マツ　３ 本</v>
          </cell>
          <cell r="BM10">
            <v>24</v>
          </cell>
          <cell r="BN10">
            <v>7</v>
          </cell>
          <cell r="BO10">
            <v>30</v>
          </cell>
          <cell r="CG10" t="str">
            <v>伐　　採</v>
          </cell>
          <cell r="CQ10" t="str">
            <v>阿　部　　久</v>
          </cell>
        </row>
        <row r="11">
          <cell r="BF11" t="str">
            <v>農発－３２７</v>
          </cell>
          <cell r="BG11" t="str">
            <v>見　　積　　書</v>
          </cell>
          <cell r="BI11" t="str">
            <v>鳥ノ海マツ伐採業務</v>
          </cell>
          <cell r="BJ11" t="str">
            <v>にかほ市象潟町地内</v>
          </cell>
          <cell r="BK11" t="str">
            <v>マツ</v>
          </cell>
          <cell r="BM11">
            <v>24</v>
          </cell>
          <cell r="BN11">
            <v>7</v>
          </cell>
          <cell r="BO11">
            <v>30</v>
          </cell>
          <cell r="CG11" t="str">
            <v>伐　　採</v>
          </cell>
          <cell r="CQ11" t="str">
            <v>阿　部　　久</v>
          </cell>
        </row>
        <row r="12">
          <cell r="BF12" t="str">
            <v>林水-19</v>
          </cell>
          <cell r="BG12" t="str">
            <v>入　　札　　書</v>
          </cell>
          <cell r="BH12" t="str">
            <v>森林整備加速化・林業再生事業</v>
          </cell>
          <cell r="BI12" t="str">
            <v>H24-1 市有林等保育業務</v>
          </cell>
          <cell r="BJ12" t="str">
            <v>にかほ市馬場字冬師山9-44地内</v>
          </cell>
          <cell r="BK12" t="str">
            <v>9.89ha　　　　　　　　　　　　　　　　　　　 1,500m</v>
          </cell>
          <cell r="BL12">
            <v>4777500</v>
          </cell>
          <cell r="BM12">
            <v>24</v>
          </cell>
          <cell r="BN12">
            <v>8</v>
          </cell>
          <cell r="BO12">
            <v>27</v>
          </cell>
          <cell r="BP12">
            <v>24</v>
          </cell>
          <cell r="BQ12">
            <v>8</v>
          </cell>
          <cell r="BR12">
            <v>27</v>
          </cell>
          <cell r="BS12">
            <v>24</v>
          </cell>
          <cell r="BT12">
            <v>8</v>
          </cell>
          <cell r="BU12">
            <v>27</v>
          </cell>
          <cell r="BV12">
            <v>24</v>
          </cell>
          <cell r="BW12">
            <v>12</v>
          </cell>
          <cell r="BX12">
            <v>21</v>
          </cell>
          <cell r="BY12">
            <v>24</v>
          </cell>
          <cell r="BZ12">
            <v>8</v>
          </cell>
          <cell r="CA12">
            <v>27</v>
          </cell>
          <cell r="CB12" t="str">
            <v>阿　部　　久</v>
          </cell>
          <cell r="CC12">
            <v>49</v>
          </cell>
          <cell r="CD12" t="str">
            <v>阿　部　　久</v>
          </cell>
          <cell r="CE12">
            <v>49</v>
          </cell>
          <cell r="CF12">
            <v>117</v>
          </cell>
          <cell r="CG12" t="str">
            <v>間伐（搬出）Ｄ　 　　森林作業路D</v>
          </cell>
          <cell r="CN12">
            <v>24</v>
          </cell>
          <cell r="CO12">
            <v>12</v>
          </cell>
          <cell r="CP12">
            <v>20</v>
          </cell>
          <cell r="CQ12" t="str">
            <v>阿　部　　久</v>
          </cell>
        </row>
        <row r="13">
          <cell r="BF13" t="str">
            <v>林水-20</v>
          </cell>
          <cell r="BG13" t="str">
            <v>入　　札　　書</v>
          </cell>
          <cell r="BH13" t="str">
            <v>森林環境保全整備事業　森林環境保全直接支援事業</v>
          </cell>
          <cell r="BI13" t="str">
            <v>H24-2 市有林等保育業務</v>
          </cell>
          <cell r="BJ13" t="str">
            <v>にかほ市象潟町小砂川字長根1-1地内</v>
          </cell>
          <cell r="BK13" t="str">
            <v>6.55　ｈａ</v>
          </cell>
          <cell r="BL13">
            <v>1072050</v>
          </cell>
          <cell r="BM13">
            <v>24</v>
          </cell>
          <cell r="BN13">
            <v>8</v>
          </cell>
          <cell r="BO13">
            <v>27</v>
          </cell>
          <cell r="BP13">
            <v>24</v>
          </cell>
          <cell r="BQ13">
            <v>8</v>
          </cell>
          <cell r="BR13">
            <v>27</v>
          </cell>
          <cell r="BS13">
            <v>24</v>
          </cell>
          <cell r="BT13">
            <v>8</v>
          </cell>
          <cell r="BU13">
            <v>27</v>
          </cell>
          <cell r="BV13">
            <v>24</v>
          </cell>
          <cell r="BW13">
            <v>11</v>
          </cell>
          <cell r="BX13">
            <v>9</v>
          </cell>
          <cell r="BY13">
            <v>24</v>
          </cell>
          <cell r="BZ13">
            <v>8</v>
          </cell>
          <cell r="CA13">
            <v>27</v>
          </cell>
          <cell r="CB13" t="str">
            <v>阿　部　　久</v>
          </cell>
          <cell r="CC13">
            <v>49</v>
          </cell>
          <cell r="CD13" t="str">
            <v>阿　部　　久</v>
          </cell>
          <cell r="CE13">
            <v>49</v>
          </cell>
          <cell r="CF13">
            <v>75</v>
          </cell>
          <cell r="CG13" t="str">
            <v>除　伐　A</v>
          </cell>
          <cell r="CN13">
            <v>24</v>
          </cell>
          <cell r="CO13">
            <v>10</v>
          </cell>
          <cell r="CP13">
            <v>19</v>
          </cell>
          <cell r="CQ13" t="str">
            <v>阿　部　　久</v>
          </cell>
        </row>
        <row r="14">
          <cell r="BF14" t="str">
            <v>林水-21</v>
          </cell>
          <cell r="BG14" t="str">
            <v>入　　札　　書</v>
          </cell>
          <cell r="BH14" t="str">
            <v>森林環境保全整備事業　森林環境保全直接支援事業</v>
          </cell>
          <cell r="BI14" t="str">
            <v>H24-3 市有林等保育業務</v>
          </cell>
          <cell r="BJ14" t="str">
            <v>にかほ市象潟町小砂川字三崎1-63地内</v>
          </cell>
          <cell r="BK14" t="str">
            <v>８.４６　ha</v>
          </cell>
          <cell r="BL14">
            <v>1395450</v>
          </cell>
          <cell r="BM14">
            <v>24</v>
          </cell>
          <cell r="BN14">
            <v>8</v>
          </cell>
          <cell r="BO14">
            <v>27</v>
          </cell>
          <cell r="BP14">
            <v>24</v>
          </cell>
          <cell r="BQ14">
            <v>8</v>
          </cell>
          <cell r="BR14">
            <v>27</v>
          </cell>
          <cell r="BS14">
            <v>24</v>
          </cell>
          <cell r="BT14">
            <v>8</v>
          </cell>
          <cell r="BU14">
            <v>27</v>
          </cell>
          <cell r="BV14">
            <v>24</v>
          </cell>
          <cell r="BW14">
            <v>11</v>
          </cell>
          <cell r="BX14">
            <v>9</v>
          </cell>
          <cell r="BY14">
            <v>24</v>
          </cell>
          <cell r="BZ14">
            <v>8</v>
          </cell>
          <cell r="CA14">
            <v>27</v>
          </cell>
          <cell r="CB14" t="str">
            <v>阿　部　　久</v>
          </cell>
          <cell r="CC14">
            <v>49</v>
          </cell>
          <cell r="CD14" t="str">
            <v>阿　部　　久</v>
          </cell>
          <cell r="CE14">
            <v>49</v>
          </cell>
          <cell r="CF14">
            <v>75</v>
          </cell>
          <cell r="CG14" t="str">
            <v>除　伐　A</v>
          </cell>
          <cell r="CN14">
            <v>24</v>
          </cell>
          <cell r="CO14">
            <v>10</v>
          </cell>
          <cell r="CP14">
            <v>19</v>
          </cell>
          <cell r="CQ14" t="str">
            <v>阿　部　　久</v>
          </cell>
        </row>
        <row r="15">
          <cell r="BF15" t="str">
            <v>林水－４</v>
          </cell>
          <cell r="BG15" t="str">
            <v>入　　札　　書</v>
          </cell>
          <cell r="BH15" t="str">
            <v>平成２４年度　市単独事業</v>
          </cell>
          <cell r="BI15" t="str">
            <v>林水－４　芭蕉の森保育業務</v>
          </cell>
          <cell r="BJ15" t="str">
            <v>にかほ市象潟町字草木森地内</v>
          </cell>
          <cell r="BL15">
            <v>1823850</v>
          </cell>
          <cell r="CQ15" t="str">
            <v>阿　部　　久</v>
          </cell>
        </row>
        <row r="16">
          <cell r="BF16" t="str">
            <v>林水－2４</v>
          </cell>
          <cell r="BG16" t="str">
            <v>見　　積　　書</v>
          </cell>
          <cell r="BI16" t="str">
            <v>森林施業地測量業務</v>
          </cell>
          <cell r="BJ16" t="str">
            <v>①にかほ市象潟町横岡字中島岱2-1内　②にかほ市伊勢居地字グミノ木森1-7・1-9地内</v>
          </cell>
          <cell r="BK16" t="str">
            <v>８．００ha</v>
          </cell>
          <cell r="BL16">
            <v>92400</v>
          </cell>
          <cell r="BM16">
            <v>24</v>
          </cell>
          <cell r="BN16">
            <v>9</v>
          </cell>
          <cell r="BO16">
            <v>24</v>
          </cell>
          <cell r="BP16">
            <v>24</v>
          </cell>
          <cell r="BQ16">
            <v>9</v>
          </cell>
          <cell r="BR16">
            <v>24</v>
          </cell>
          <cell r="BS16">
            <v>24</v>
          </cell>
          <cell r="BT16">
            <v>9</v>
          </cell>
          <cell r="BU16">
            <v>24</v>
          </cell>
          <cell r="BV16">
            <v>24</v>
          </cell>
          <cell r="BW16">
            <v>10</v>
          </cell>
          <cell r="BX16">
            <v>24</v>
          </cell>
          <cell r="BY16">
            <v>24</v>
          </cell>
          <cell r="BZ16">
            <v>9</v>
          </cell>
          <cell r="CA16">
            <v>24</v>
          </cell>
          <cell r="CB16" t="str">
            <v>阿　部　　久</v>
          </cell>
          <cell r="CC16">
            <v>49</v>
          </cell>
          <cell r="CD16" t="str">
            <v>阿　部　　久</v>
          </cell>
          <cell r="CE16">
            <v>49</v>
          </cell>
          <cell r="CF16">
            <v>31</v>
          </cell>
          <cell r="CG16" t="str">
            <v>測　　量</v>
          </cell>
          <cell r="CN16">
            <v>24</v>
          </cell>
          <cell r="CO16">
            <v>10</v>
          </cell>
          <cell r="CP16">
            <v>3</v>
          </cell>
          <cell r="CQ16" t="str">
            <v>阿　部　　久</v>
          </cell>
        </row>
        <row r="17">
          <cell r="BF17" t="str">
            <v>林水－22</v>
          </cell>
          <cell r="BG17" t="str">
            <v>入　　札　　書</v>
          </cell>
          <cell r="BH17" t="str">
            <v>水源林造成事業</v>
          </cell>
          <cell r="BI17" t="str">
            <v>水源林H24-2 森林総合研究所分収造林保育業務</v>
          </cell>
          <cell r="BJ17" t="str">
            <v>にかほ市象潟町小砂川字観音森1造林地</v>
          </cell>
          <cell r="BK17" t="str">
            <v>5.70ha</v>
          </cell>
          <cell r="BL17">
            <v>766500</v>
          </cell>
          <cell r="BM17">
            <v>24</v>
          </cell>
          <cell r="BN17">
            <v>9</v>
          </cell>
          <cell r="BO17">
            <v>25</v>
          </cell>
          <cell r="BP17">
            <v>24</v>
          </cell>
          <cell r="BQ17">
            <v>9</v>
          </cell>
          <cell r="BR17">
            <v>26</v>
          </cell>
          <cell r="BS17">
            <v>24</v>
          </cell>
          <cell r="BT17">
            <v>9</v>
          </cell>
          <cell r="BU17">
            <v>26</v>
          </cell>
          <cell r="BV17">
            <v>24</v>
          </cell>
          <cell r="BW17">
            <v>11</v>
          </cell>
          <cell r="BX17">
            <v>19</v>
          </cell>
          <cell r="BY17">
            <v>24</v>
          </cell>
          <cell r="BZ17">
            <v>9</v>
          </cell>
          <cell r="CA17">
            <v>26</v>
          </cell>
          <cell r="CB17" t="str">
            <v>阿　部　　久</v>
          </cell>
          <cell r="CC17">
            <v>49</v>
          </cell>
          <cell r="CD17" t="str">
            <v>阿　部　　久</v>
          </cell>
          <cell r="CE17">
            <v>49</v>
          </cell>
          <cell r="CF17">
            <v>55</v>
          </cell>
          <cell r="CG17" t="str">
            <v>除　伐　Ⅱ</v>
          </cell>
          <cell r="CN17">
            <v>24</v>
          </cell>
          <cell r="CO17">
            <v>11</v>
          </cell>
          <cell r="CP17">
            <v>2</v>
          </cell>
          <cell r="CQ17" t="str">
            <v>阿　部　　久</v>
          </cell>
        </row>
        <row r="18">
          <cell r="BF18" t="str">
            <v>林水－23</v>
          </cell>
          <cell r="BG18" t="str">
            <v>入　　札　　書</v>
          </cell>
          <cell r="BH18" t="str">
            <v>水源林造成事業</v>
          </cell>
          <cell r="BI18" t="str">
            <v>水源林H24-3 森林総合研究所分収造林保育業務</v>
          </cell>
          <cell r="BJ18" t="str">
            <v>にかほ市象潟町川袋字出口1の5　外２筆</v>
          </cell>
          <cell r="BK18" t="str">
            <v>10.14ha</v>
          </cell>
          <cell r="BL18">
            <v>4861500</v>
          </cell>
          <cell r="BM18">
            <v>24</v>
          </cell>
          <cell r="BN18">
            <v>9</v>
          </cell>
          <cell r="BO18">
            <v>25</v>
          </cell>
          <cell r="BP18">
            <v>24</v>
          </cell>
          <cell r="BQ18">
            <v>9</v>
          </cell>
          <cell r="BR18">
            <v>26</v>
          </cell>
          <cell r="BS18">
            <v>24</v>
          </cell>
          <cell r="BT18">
            <v>9</v>
          </cell>
          <cell r="BU18">
            <v>26</v>
          </cell>
          <cell r="BV18">
            <v>25</v>
          </cell>
          <cell r="BW18">
            <v>1</v>
          </cell>
          <cell r="BX18">
            <v>18</v>
          </cell>
          <cell r="BY18">
            <v>24</v>
          </cell>
          <cell r="BZ18">
            <v>9</v>
          </cell>
          <cell r="CA18">
            <v>26</v>
          </cell>
          <cell r="CB18" t="str">
            <v>阿　部　　久</v>
          </cell>
          <cell r="CC18">
            <v>49</v>
          </cell>
          <cell r="CD18" t="str">
            <v>阿　部　　久</v>
          </cell>
          <cell r="CE18">
            <v>49</v>
          </cell>
          <cell r="CF18">
            <v>115</v>
          </cell>
          <cell r="CG18" t="str">
            <v>保育間伐</v>
          </cell>
          <cell r="CN18">
            <v>25</v>
          </cell>
          <cell r="CO18">
            <v>1</v>
          </cell>
          <cell r="CP18">
            <v>18</v>
          </cell>
          <cell r="CQ18" t="str">
            <v>阿　部　　久</v>
          </cell>
        </row>
        <row r="19">
          <cell r="BF19">
            <v>3</v>
          </cell>
          <cell r="BG19" t="str">
            <v>見　　積　　書</v>
          </cell>
          <cell r="BH19" t="str">
            <v>危険木処理事業</v>
          </cell>
          <cell r="BI19" t="str">
            <v>危険木伐処理業務</v>
          </cell>
          <cell r="BJ19" t="str">
            <v>にかほ市象潟町字大門先　他１地内</v>
          </cell>
          <cell r="BK19" t="str">
            <v>ザツ　２本　 　　　　 　　　桜　３本</v>
          </cell>
          <cell r="BL19">
            <v>283500</v>
          </cell>
          <cell r="BM19">
            <v>24</v>
          </cell>
          <cell r="BN19">
            <v>10</v>
          </cell>
          <cell r="BO19">
            <v>5</v>
          </cell>
          <cell r="BP19">
            <v>24</v>
          </cell>
          <cell r="BQ19">
            <v>10</v>
          </cell>
          <cell r="BR19">
            <v>5</v>
          </cell>
          <cell r="BS19">
            <v>24</v>
          </cell>
          <cell r="BT19">
            <v>10</v>
          </cell>
          <cell r="BU19">
            <v>5</v>
          </cell>
          <cell r="BV19">
            <v>24</v>
          </cell>
          <cell r="BW19">
            <v>10</v>
          </cell>
          <cell r="BX19">
            <v>31</v>
          </cell>
          <cell r="BY19">
            <v>24</v>
          </cell>
          <cell r="BZ19">
            <v>10</v>
          </cell>
          <cell r="CA19">
            <v>5</v>
          </cell>
          <cell r="CB19" t="str">
            <v>阿　部　　久</v>
          </cell>
          <cell r="CC19">
            <v>49</v>
          </cell>
          <cell r="CD19" t="str">
            <v>阿　部　　久</v>
          </cell>
          <cell r="CE19">
            <v>49</v>
          </cell>
          <cell r="CF19">
            <v>27</v>
          </cell>
          <cell r="CG19" t="str">
            <v>伐倒集積運搬</v>
          </cell>
          <cell r="CN19">
            <v>24</v>
          </cell>
          <cell r="CO19">
            <v>10</v>
          </cell>
          <cell r="CP19">
            <v>31</v>
          </cell>
          <cell r="CQ19" t="str">
            <v>阿　部　　久</v>
          </cell>
        </row>
        <row r="20">
          <cell r="BF20" t="str">
            <v>農発－５５６</v>
          </cell>
          <cell r="BG20" t="str">
            <v>見　　積　　書</v>
          </cell>
          <cell r="BI20" t="str">
            <v>平成２４年度　県営林道太郎ヶ台線立木調査業務</v>
          </cell>
          <cell r="BJ20" t="str">
            <v>にかほ市伊勢居地字一ノ坂　地内他</v>
          </cell>
          <cell r="BK20" t="str">
            <v>延長１８７ｍ　　　　　Ｗ＝６～１０ｍ</v>
          </cell>
          <cell r="BL20">
            <v>57750</v>
          </cell>
          <cell r="BM20">
            <v>24</v>
          </cell>
          <cell r="BN20">
            <v>9</v>
          </cell>
          <cell r="BO20">
            <v>26</v>
          </cell>
          <cell r="CB20" t="str">
            <v>阿　部　　久</v>
          </cell>
          <cell r="CC20">
            <v>49</v>
          </cell>
          <cell r="CD20" t="str">
            <v>阿　部　　久</v>
          </cell>
          <cell r="CE20">
            <v>49</v>
          </cell>
          <cell r="CG20" t="str">
            <v>立木調査</v>
          </cell>
          <cell r="CN20">
            <v>24</v>
          </cell>
          <cell r="CO20">
            <v>10</v>
          </cell>
          <cell r="CP20">
            <v>31</v>
          </cell>
          <cell r="CQ20" t="str">
            <v>阿　部　　久</v>
          </cell>
        </row>
        <row r="21">
          <cell r="BF21" t="str">
            <v>林水－26</v>
          </cell>
          <cell r="BG21" t="str">
            <v>見　　積　　書</v>
          </cell>
          <cell r="BH21" t="str">
            <v>ナラ枯れ防除対策事業（市単独）</v>
          </cell>
          <cell r="BI21" t="str">
            <v>被害木調査業務</v>
          </cell>
          <cell r="BJ21" t="str">
            <v>にかほ市内</v>
          </cell>
          <cell r="BK21" t="str">
            <v>９６.８９ｈａ</v>
          </cell>
          <cell r="BL21">
            <v>472500</v>
          </cell>
          <cell r="BM21">
            <v>24</v>
          </cell>
          <cell r="BN21">
            <v>10</v>
          </cell>
          <cell r="BO21">
            <v>22</v>
          </cell>
          <cell r="BP21">
            <v>24</v>
          </cell>
          <cell r="BQ21">
            <v>10</v>
          </cell>
          <cell r="BR21">
            <v>22</v>
          </cell>
          <cell r="BS21">
            <v>24</v>
          </cell>
          <cell r="BT21">
            <v>10</v>
          </cell>
          <cell r="BU21">
            <v>22</v>
          </cell>
          <cell r="BV21">
            <v>24</v>
          </cell>
          <cell r="BW21">
            <v>11</v>
          </cell>
          <cell r="BX21">
            <v>21</v>
          </cell>
          <cell r="BY21">
            <v>24</v>
          </cell>
          <cell r="BZ21">
            <v>10</v>
          </cell>
          <cell r="CA21">
            <v>22</v>
          </cell>
          <cell r="CB21" t="str">
            <v>阿　部　　久</v>
          </cell>
          <cell r="CC21">
            <v>49</v>
          </cell>
          <cell r="CD21" t="str">
            <v>阿　部　　久</v>
          </cell>
          <cell r="CE21">
            <v>49</v>
          </cell>
          <cell r="CF21">
            <v>31</v>
          </cell>
          <cell r="CG21" t="str">
            <v>被害木調査</v>
          </cell>
          <cell r="CN21">
            <v>24</v>
          </cell>
          <cell r="CO21">
            <v>11</v>
          </cell>
          <cell r="CP21">
            <v>20</v>
          </cell>
          <cell r="CQ21" t="str">
            <v>阿　部　　久</v>
          </cell>
        </row>
        <row r="22">
          <cell r="BF22" t="str">
            <v>農発－５９８</v>
          </cell>
          <cell r="BG22" t="str">
            <v>見　　積　　書</v>
          </cell>
          <cell r="BI22" t="str">
            <v>県営林道太郎ヶ台線　立木伐倒･集積業務</v>
          </cell>
          <cell r="BJ22" t="str">
            <v>にかほ市伊勢居地字一ﾉ坂1-1　地内</v>
          </cell>
          <cell r="BK22" t="str">
            <v>スギ　７０本</v>
          </cell>
          <cell r="BL22">
            <v>173376</v>
          </cell>
          <cell r="BM22">
            <v>24</v>
          </cell>
          <cell r="BN22">
            <v>10</v>
          </cell>
          <cell r="BO22">
            <v>19</v>
          </cell>
          <cell r="BP22">
            <v>24</v>
          </cell>
          <cell r="BQ22">
            <v>10</v>
          </cell>
          <cell r="BR22">
            <v>22</v>
          </cell>
          <cell r="BS22">
            <v>24</v>
          </cell>
          <cell r="BT22">
            <v>10</v>
          </cell>
          <cell r="BU22">
            <v>22</v>
          </cell>
          <cell r="BV22">
            <v>24</v>
          </cell>
          <cell r="BW22">
            <v>11</v>
          </cell>
          <cell r="BX22">
            <v>5</v>
          </cell>
          <cell r="BY22">
            <v>24</v>
          </cell>
          <cell r="BZ22">
            <v>10</v>
          </cell>
          <cell r="CA22">
            <v>22</v>
          </cell>
          <cell r="CB22" t="str">
            <v>阿　部　　久</v>
          </cell>
          <cell r="CC22">
            <v>49</v>
          </cell>
          <cell r="CD22" t="str">
            <v>阿　部　　久</v>
          </cell>
          <cell r="CE22">
            <v>49</v>
          </cell>
          <cell r="CF22">
            <v>15</v>
          </cell>
          <cell r="CG22" t="str">
            <v>伐倒･集積</v>
          </cell>
          <cell r="CN22">
            <v>24</v>
          </cell>
          <cell r="CO22">
            <v>11</v>
          </cell>
          <cell r="CP22">
            <v>5</v>
          </cell>
          <cell r="CQ22" t="str">
            <v>阿　部　　久</v>
          </cell>
        </row>
        <row r="23">
          <cell r="BF23" t="str">
            <v>農発－６２８</v>
          </cell>
          <cell r="BG23" t="str">
            <v>入　　札　　書</v>
          </cell>
          <cell r="BI23" t="str">
            <v>素　材　販　売　(スギ)</v>
          </cell>
          <cell r="BJ23" t="str">
            <v>にかほ市馬場字冬師山　９－１内</v>
          </cell>
          <cell r="BK23" t="str">
            <v>7,268本　537.617㎥</v>
          </cell>
          <cell r="BL23">
            <v>1650000</v>
          </cell>
          <cell r="BM23">
            <v>24</v>
          </cell>
          <cell r="BN23">
            <v>11</v>
          </cell>
          <cell r="BO23">
            <v>15</v>
          </cell>
          <cell r="BP23">
            <v>24</v>
          </cell>
          <cell r="BQ23">
            <v>11</v>
          </cell>
          <cell r="BR23">
            <v>15</v>
          </cell>
          <cell r="CD23" t="str">
            <v>阿　部　　久</v>
          </cell>
          <cell r="CE23">
            <v>49</v>
          </cell>
          <cell r="CG23" t="str">
            <v>素材販売</v>
          </cell>
          <cell r="CQ23" t="str">
            <v>阿　部　　久</v>
          </cell>
        </row>
        <row r="24">
          <cell r="CQ24" t="str">
            <v>阿　部　　久</v>
          </cell>
        </row>
        <row r="25">
          <cell r="CQ25" t="str">
            <v>阿　部　　久</v>
          </cell>
        </row>
        <row r="26">
          <cell r="CQ26" t="str">
            <v>阿　部　　久</v>
          </cell>
        </row>
        <row r="27">
          <cell r="CQ27" t="str">
            <v>阿　部　　久</v>
          </cell>
        </row>
        <row r="28">
          <cell r="CQ28" t="str">
            <v>阿　部　　久</v>
          </cell>
        </row>
        <row r="29">
          <cell r="CQ29" t="str">
            <v>阿　部　　久</v>
          </cell>
        </row>
        <row r="30">
          <cell r="CQ30" t="str">
            <v>阿　部　　久</v>
          </cell>
        </row>
        <row r="31">
          <cell r="CQ31" t="str">
            <v>阿　部　　久</v>
          </cell>
        </row>
      </sheetData>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G38"/>
  <sheetViews>
    <sheetView tabSelected="1" view="pageBreakPreview" topLeftCell="A7" zoomScaleNormal="115" zoomScaleSheetLayoutView="100" workbookViewId="0">
      <selection activeCell="AJ16" sqref="AJ16"/>
    </sheetView>
  </sheetViews>
  <sheetFormatPr defaultColWidth="4" defaultRowHeight="20.25" customHeight="1"/>
  <cols>
    <col min="1" max="21" width="4" style="191" customWidth="1"/>
    <col min="22" max="22" width="10.875" style="191" customWidth="1"/>
    <col min="23" max="23" width="2.125" style="191" customWidth="1"/>
    <col min="24" max="24" width="7.375" style="191" customWidth="1"/>
    <col min="25" max="25" width="11.125" style="191" customWidth="1"/>
    <col min="26" max="26" width="10.125" style="191" customWidth="1"/>
    <col min="27" max="27" width="10.625" style="191" customWidth="1"/>
    <col min="28" max="28" width="3.125" style="191" customWidth="1"/>
    <col min="29" max="29" width="6.625" style="191" customWidth="1"/>
    <col min="30" max="30" width="7.75" style="191" customWidth="1"/>
    <col min="31" max="31" width="9.5" style="191" customWidth="1"/>
    <col min="32" max="32" width="10.25" style="191" customWidth="1"/>
    <col min="33" max="33" width="2.75" style="191" customWidth="1"/>
    <col min="34" max="34" width="8.5" style="191" bestFit="1" customWidth="1"/>
    <col min="35" max="16384" width="4" style="191"/>
  </cols>
  <sheetData>
    <row r="1" spans="1:33" ht="20.25" customHeight="1">
      <c r="A1" s="299" t="s">
        <v>26</v>
      </c>
      <c r="B1" s="299"/>
      <c r="C1" s="299"/>
      <c r="D1" s="299"/>
      <c r="E1" s="299"/>
      <c r="F1" s="299"/>
      <c r="G1" s="299"/>
      <c r="H1" s="299"/>
      <c r="I1" s="299"/>
      <c r="J1" s="299"/>
      <c r="K1" s="299"/>
      <c r="L1" s="299"/>
      <c r="M1" s="299"/>
      <c r="N1" s="299"/>
      <c r="O1" s="299"/>
      <c r="P1" s="299"/>
      <c r="Q1" s="299"/>
      <c r="R1" s="299"/>
      <c r="S1" s="299"/>
      <c r="T1" s="299"/>
      <c r="U1" s="299"/>
      <c r="V1" s="284" t="s">
        <v>65</v>
      </c>
      <c r="W1" s="284"/>
      <c r="X1" s="284"/>
      <c r="Y1" s="284"/>
      <c r="Z1" s="284"/>
      <c r="AA1" s="284"/>
      <c r="AB1" s="284"/>
      <c r="AC1" s="284"/>
      <c r="AD1" s="284"/>
      <c r="AE1" s="284"/>
      <c r="AF1" s="284"/>
      <c r="AG1" s="189"/>
    </row>
    <row r="2" spans="1:33" ht="20.25" customHeight="1">
      <c r="A2" s="197"/>
      <c r="B2" s="197"/>
      <c r="C2" s="197"/>
      <c r="D2" s="197"/>
      <c r="E2" s="197"/>
      <c r="F2" s="197"/>
      <c r="G2" s="197"/>
      <c r="H2" s="197"/>
      <c r="I2" s="197"/>
      <c r="J2" s="197"/>
      <c r="K2" s="197"/>
      <c r="L2" s="197"/>
      <c r="M2" s="197"/>
      <c r="N2" s="198"/>
      <c r="O2" s="198"/>
      <c r="P2" s="197"/>
      <c r="Q2" s="197"/>
      <c r="R2" s="301"/>
      <c r="S2" s="301"/>
      <c r="T2" s="301"/>
      <c r="U2" s="199"/>
      <c r="V2" s="285"/>
      <c r="W2" s="285"/>
      <c r="X2" s="285"/>
      <c r="Y2" s="285"/>
      <c r="Z2" s="285"/>
      <c r="AA2" s="285"/>
      <c r="AB2" s="285"/>
      <c r="AC2" s="285"/>
      <c r="AD2" s="285"/>
      <c r="AE2" s="285"/>
      <c r="AF2" s="285"/>
      <c r="AG2" s="189"/>
    </row>
    <row r="3" spans="1:33" ht="20.25" customHeight="1">
      <c r="A3" s="200"/>
      <c r="B3" s="200"/>
      <c r="C3" s="200"/>
      <c r="D3" s="200"/>
      <c r="E3" s="200"/>
      <c r="F3" s="200"/>
      <c r="G3" s="200"/>
      <c r="H3" s="200"/>
      <c r="I3" s="200"/>
      <c r="J3" s="200"/>
      <c r="K3" s="200"/>
      <c r="L3" s="200"/>
      <c r="M3" s="200"/>
      <c r="N3" s="307" t="s">
        <v>193</v>
      </c>
      <c r="O3" s="307"/>
      <c r="P3" s="199" t="s">
        <v>398</v>
      </c>
      <c r="Q3" s="199" t="s">
        <v>27</v>
      </c>
      <c r="R3" s="199" t="s">
        <v>398</v>
      </c>
      <c r="S3" s="199" t="s">
        <v>28</v>
      </c>
      <c r="T3" s="199" t="s">
        <v>398</v>
      </c>
      <c r="U3" s="199" t="s">
        <v>29</v>
      </c>
      <c r="V3" s="270" t="s">
        <v>30</v>
      </c>
      <c r="W3" s="270"/>
      <c r="X3" s="290" t="str">
        <f>I23</f>
        <v>松くい虫被害拡大防止事業</v>
      </c>
      <c r="Y3" s="291"/>
      <c r="Z3" s="292"/>
      <c r="AA3" s="289" t="s">
        <v>31</v>
      </c>
      <c r="AB3" s="270"/>
      <c r="AC3" s="302" t="str">
        <f>N8</f>
        <v>由利本荘市尾崎１７</v>
      </c>
      <c r="AD3" s="303"/>
      <c r="AE3" s="303"/>
      <c r="AF3" s="304"/>
      <c r="AG3" s="192"/>
    </row>
    <row r="4" spans="1:33" ht="20.25" customHeight="1">
      <c r="A4" s="200"/>
      <c r="B4" s="200"/>
      <c r="C4" s="200"/>
      <c r="D4" s="200"/>
      <c r="E4" s="200"/>
      <c r="F4" s="200"/>
      <c r="G4" s="200"/>
      <c r="H4" s="200"/>
      <c r="I4" s="200"/>
      <c r="J4" s="200"/>
      <c r="K4" s="200"/>
      <c r="L4" s="200"/>
      <c r="M4" s="200"/>
      <c r="N4" s="200"/>
      <c r="O4" s="200"/>
      <c r="P4" s="199"/>
      <c r="Q4" s="199"/>
      <c r="R4" s="199"/>
      <c r="S4" s="199"/>
      <c r="T4" s="199"/>
      <c r="U4" s="199"/>
      <c r="V4" s="270"/>
      <c r="W4" s="270"/>
      <c r="X4" s="293"/>
      <c r="Y4" s="294"/>
      <c r="Z4" s="295"/>
      <c r="AA4" s="289"/>
      <c r="AB4" s="270"/>
      <c r="AC4" s="305" t="str">
        <f>N9</f>
        <v>本荘　太郎</v>
      </c>
      <c r="AD4" s="305"/>
      <c r="AE4" s="305"/>
      <c r="AF4" s="305"/>
    </row>
    <row r="5" spans="1:33" ht="20.25" customHeight="1">
      <c r="A5" s="198"/>
      <c r="B5" s="198"/>
      <c r="C5" s="198"/>
      <c r="D5" s="198"/>
      <c r="E5" s="198"/>
      <c r="F5" s="198"/>
      <c r="G5" s="198"/>
      <c r="H5" s="198"/>
      <c r="I5" s="198"/>
      <c r="J5" s="198"/>
      <c r="K5" s="198"/>
      <c r="L5" s="198"/>
      <c r="M5" s="198"/>
      <c r="N5" s="198"/>
      <c r="O5" s="198"/>
      <c r="P5" s="198"/>
      <c r="Q5" s="198"/>
      <c r="R5" s="198"/>
      <c r="S5" s="198"/>
      <c r="T5" s="198"/>
      <c r="U5" s="198"/>
      <c r="V5" s="270"/>
      <c r="W5" s="270"/>
      <c r="X5" s="296"/>
      <c r="Y5" s="297"/>
      <c r="Z5" s="298"/>
      <c r="AA5" s="289"/>
      <c r="AB5" s="270"/>
      <c r="AC5" s="233"/>
      <c r="AD5" s="227"/>
      <c r="AE5" s="227"/>
      <c r="AF5" s="228"/>
      <c r="AG5" s="193"/>
    </row>
    <row r="6" spans="1:33" ht="20.25" customHeight="1">
      <c r="A6" s="224" t="s">
        <v>381</v>
      </c>
      <c r="B6" s="224"/>
      <c r="C6" s="224"/>
      <c r="D6" s="224"/>
      <c r="E6" s="224"/>
      <c r="F6" s="224"/>
      <c r="G6" s="224"/>
      <c r="H6" s="224"/>
      <c r="I6" s="224"/>
      <c r="J6" s="198"/>
      <c r="K6" s="198"/>
      <c r="L6" s="198"/>
      <c r="M6" s="198"/>
      <c r="N6" s="198"/>
      <c r="O6" s="198"/>
      <c r="P6" s="198"/>
      <c r="Q6" s="198"/>
      <c r="R6" s="198"/>
      <c r="S6" s="198"/>
      <c r="T6" s="198"/>
      <c r="U6" s="198"/>
      <c r="V6" s="270" t="s">
        <v>32</v>
      </c>
      <c r="W6" s="270" t="s">
        <v>33</v>
      </c>
      <c r="X6" s="270"/>
      <c r="Y6" s="270" t="s">
        <v>34</v>
      </c>
      <c r="Z6" s="287" t="s">
        <v>35</v>
      </c>
      <c r="AA6" s="289" t="s">
        <v>36</v>
      </c>
      <c r="AB6" s="270"/>
      <c r="AC6" s="270"/>
      <c r="AD6" s="270"/>
      <c r="AE6" s="270"/>
      <c r="AF6" s="270"/>
      <c r="AG6" s="190"/>
    </row>
    <row r="7" spans="1:33" ht="20.25" customHeight="1">
      <c r="A7" s="198"/>
      <c r="B7" s="198"/>
      <c r="C7" s="198"/>
      <c r="D7" s="198"/>
      <c r="E7" s="198"/>
      <c r="F7" s="198"/>
      <c r="G7" s="198"/>
      <c r="H7" s="198"/>
      <c r="I7" s="198"/>
      <c r="J7" s="198"/>
      <c r="K7" s="198"/>
      <c r="L7" s="198"/>
      <c r="M7" s="198"/>
      <c r="N7" s="198"/>
      <c r="O7" s="198"/>
      <c r="P7" s="198"/>
      <c r="Q7" s="198"/>
      <c r="R7" s="198"/>
      <c r="S7" s="198"/>
      <c r="T7" s="198"/>
      <c r="U7" s="198"/>
      <c r="V7" s="270"/>
      <c r="W7" s="270"/>
      <c r="X7" s="270"/>
      <c r="Y7" s="270"/>
      <c r="Z7" s="287"/>
      <c r="AA7" s="201" t="s">
        <v>61</v>
      </c>
      <c r="AB7" s="288" t="s">
        <v>37</v>
      </c>
      <c r="AC7" s="288"/>
      <c r="AD7" s="202" t="s">
        <v>38</v>
      </c>
      <c r="AE7" s="202" t="s">
        <v>25</v>
      </c>
      <c r="AF7" s="202" t="s">
        <v>24</v>
      </c>
      <c r="AG7" s="194"/>
    </row>
    <row r="8" spans="1:33" ht="20.25" customHeight="1">
      <c r="A8" s="198"/>
      <c r="B8" s="198"/>
      <c r="C8" s="198"/>
      <c r="D8" s="198"/>
      <c r="E8" s="198"/>
      <c r="F8" s="198"/>
      <c r="G8" s="198"/>
      <c r="H8" s="198"/>
      <c r="I8" s="198"/>
      <c r="J8" s="198"/>
      <c r="K8" s="300" t="s">
        <v>39</v>
      </c>
      <c r="L8" s="300"/>
      <c r="M8" s="300"/>
      <c r="N8" s="311" t="s">
        <v>395</v>
      </c>
      <c r="O8" s="311"/>
      <c r="P8" s="311"/>
      <c r="Q8" s="311"/>
      <c r="R8" s="311"/>
      <c r="S8" s="311"/>
      <c r="T8" s="311"/>
      <c r="U8" s="311"/>
      <c r="V8" s="281" t="s">
        <v>388</v>
      </c>
      <c r="W8" s="275" t="s">
        <v>382</v>
      </c>
      <c r="X8" s="276"/>
      <c r="Y8" s="252">
        <f>I26</f>
        <v>123456</v>
      </c>
      <c r="Z8" s="267"/>
      <c r="AA8" s="264">
        <f>I29</f>
        <v>123456</v>
      </c>
      <c r="AB8" s="258"/>
      <c r="AC8" s="259"/>
      <c r="AD8" s="255"/>
      <c r="AE8" s="252"/>
      <c r="AF8" s="252">
        <f>SUM(AA8:AE9)</f>
        <v>123456</v>
      </c>
      <c r="AG8" s="195"/>
    </row>
    <row r="9" spans="1:33" ht="20.25" customHeight="1">
      <c r="A9" s="198"/>
      <c r="B9" s="198"/>
      <c r="C9" s="198"/>
      <c r="D9" s="198"/>
      <c r="E9" s="198"/>
      <c r="F9" s="198"/>
      <c r="G9" s="198"/>
      <c r="H9" s="198"/>
      <c r="I9" s="198"/>
      <c r="J9" s="198"/>
      <c r="K9" s="198"/>
      <c r="L9" s="198"/>
      <c r="M9" s="198"/>
      <c r="N9" s="308" t="s">
        <v>396</v>
      </c>
      <c r="O9" s="308"/>
      <c r="P9" s="308"/>
      <c r="Q9" s="308"/>
      <c r="R9" s="308"/>
      <c r="S9" s="308"/>
      <c r="T9" s="308"/>
      <c r="V9" s="282"/>
      <c r="W9" s="277"/>
      <c r="X9" s="278"/>
      <c r="Y9" s="254"/>
      <c r="Z9" s="268"/>
      <c r="AA9" s="265"/>
      <c r="AB9" s="260"/>
      <c r="AC9" s="261"/>
      <c r="AD9" s="256"/>
      <c r="AE9" s="254"/>
      <c r="AF9" s="254"/>
      <c r="AG9" s="195"/>
    </row>
    <row r="10" spans="1:33" ht="20.25" customHeight="1">
      <c r="A10" s="198"/>
      <c r="B10" s="198"/>
      <c r="C10" s="198"/>
      <c r="D10" s="198"/>
      <c r="E10" s="198"/>
      <c r="F10" s="198"/>
      <c r="G10" s="198"/>
      <c r="H10" s="198"/>
      <c r="I10" s="198"/>
      <c r="J10" s="198"/>
      <c r="K10" s="198"/>
      <c r="L10" s="198"/>
      <c r="M10" s="198"/>
      <c r="N10" s="206"/>
      <c r="V10" s="282"/>
      <c r="W10" s="277"/>
      <c r="X10" s="278"/>
      <c r="Y10" s="254"/>
      <c r="Z10" s="268"/>
      <c r="AA10" s="265"/>
      <c r="AB10" s="260"/>
      <c r="AC10" s="261"/>
      <c r="AD10" s="256"/>
      <c r="AE10" s="254"/>
      <c r="AF10" s="254"/>
      <c r="AG10" s="195"/>
    </row>
    <row r="11" spans="1:33" ht="20.25" customHeight="1">
      <c r="A11" s="198"/>
      <c r="B11" s="198"/>
      <c r="C11" s="198"/>
      <c r="D11" s="198"/>
      <c r="E11" s="198"/>
      <c r="F11" s="198"/>
      <c r="G11" s="198"/>
      <c r="H11" s="198"/>
      <c r="I11" s="198"/>
      <c r="J11" s="198"/>
      <c r="K11" s="198"/>
      <c r="L11" s="198"/>
      <c r="M11" s="198"/>
      <c r="N11" s="203"/>
      <c r="O11" s="203"/>
      <c r="P11" s="203"/>
      <c r="Q11" s="203"/>
      <c r="R11" s="203"/>
      <c r="S11" s="203"/>
      <c r="T11" s="203"/>
      <c r="U11" s="198"/>
      <c r="V11" s="283"/>
      <c r="W11" s="279"/>
      <c r="X11" s="280"/>
      <c r="Y11" s="253"/>
      <c r="Z11" s="269"/>
      <c r="AA11" s="266"/>
      <c r="AB11" s="262"/>
      <c r="AC11" s="263"/>
      <c r="AD11" s="257"/>
      <c r="AE11" s="253"/>
      <c r="AF11" s="253"/>
      <c r="AG11" s="195"/>
    </row>
    <row r="12" spans="1:33" ht="20.25" customHeight="1">
      <c r="A12" s="198"/>
      <c r="B12" s="198"/>
      <c r="C12" s="198"/>
      <c r="D12" s="198"/>
      <c r="E12" s="198"/>
      <c r="F12" s="198"/>
      <c r="G12" s="198"/>
      <c r="H12" s="198"/>
      <c r="I12" s="198"/>
      <c r="J12" s="198"/>
      <c r="K12" s="198"/>
      <c r="L12" s="198"/>
      <c r="M12" s="198"/>
      <c r="N12" s="203"/>
      <c r="O12" s="203"/>
      <c r="P12" s="203"/>
      <c r="Q12" s="203"/>
      <c r="R12" s="203"/>
      <c r="S12" s="203"/>
      <c r="T12" s="203"/>
      <c r="U12" s="198"/>
      <c r="V12" s="271"/>
      <c r="W12" s="274"/>
      <c r="X12" s="274"/>
      <c r="Y12" s="244"/>
      <c r="Z12" s="245"/>
      <c r="AA12" s="246"/>
      <c r="AB12" s="248"/>
      <c r="AC12" s="249"/>
      <c r="AD12" s="244"/>
      <c r="AE12" s="244"/>
      <c r="AF12" s="244"/>
      <c r="AG12" s="195"/>
    </row>
    <row r="13" spans="1:33" ht="20.25" customHeight="1">
      <c r="A13" s="198"/>
      <c r="B13" s="198"/>
      <c r="C13" s="198"/>
      <c r="D13" s="198"/>
      <c r="E13" s="198"/>
      <c r="F13" s="198"/>
      <c r="G13" s="198"/>
      <c r="H13" s="198"/>
      <c r="I13" s="198"/>
      <c r="J13" s="198"/>
      <c r="K13" s="198"/>
      <c r="L13" s="198"/>
      <c r="M13" s="198"/>
      <c r="N13" s="198"/>
      <c r="O13" s="198"/>
      <c r="P13" s="198"/>
      <c r="Q13" s="198"/>
      <c r="R13" s="198"/>
      <c r="S13" s="198"/>
      <c r="T13" s="198"/>
      <c r="U13" s="198"/>
      <c r="V13" s="271"/>
      <c r="W13" s="274"/>
      <c r="X13" s="274"/>
      <c r="Y13" s="244"/>
      <c r="Z13" s="245"/>
      <c r="AA13" s="246"/>
      <c r="AB13" s="250"/>
      <c r="AC13" s="251"/>
      <c r="AD13" s="244"/>
      <c r="AE13" s="244"/>
      <c r="AF13" s="244"/>
      <c r="AG13" s="195"/>
    </row>
    <row r="14" spans="1:33" ht="20.25" customHeight="1">
      <c r="A14" s="300" t="s">
        <v>40</v>
      </c>
      <c r="B14" s="300"/>
      <c r="C14" s="300"/>
      <c r="D14" s="300"/>
      <c r="E14" s="300"/>
      <c r="F14" s="300"/>
      <c r="G14" s="300"/>
      <c r="H14" s="300"/>
      <c r="I14" s="300"/>
      <c r="J14" s="300"/>
      <c r="K14" s="300"/>
      <c r="L14" s="300"/>
      <c r="M14" s="300"/>
      <c r="N14" s="300"/>
      <c r="O14" s="300"/>
      <c r="P14" s="300"/>
      <c r="Q14" s="300"/>
      <c r="R14" s="300"/>
      <c r="S14" s="300"/>
      <c r="T14" s="300"/>
      <c r="U14" s="300"/>
      <c r="V14" s="271"/>
      <c r="W14" s="274"/>
      <c r="X14" s="274"/>
      <c r="Y14" s="244"/>
      <c r="Z14" s="245"/>
      <c r="AA14" s="246"/>
      <c r="AB14" s="248"/>
      <c r="AC14" s="249"/>
      <c r="AD14" s="244"/>
      <c r="AE14" s="244"/>
      <c r="AF14" s="244"/>
      <c r="AG14" s="195"/>
    </row>
    <row r="15" spans="1:33" ht="20.25" customHeight="1">
      <c r="A15" s="199"/>
      <c r="B15" s="199"/>
      <c r="C15" s="199"/>
      <c r="D15" s="199"/>
      <c r="E15" s="199"/>
      <c r="F15" s="199"/>
      <c r="G15" s="199"/>
      <c r="H15" s="199"/>
      <c r="I15" s="199"/>
      <c r="J15" s="199"/>
      <c r="K15" s="199"/>
      <c r="L15" s="199"/>
      <c r="M15" s="199"/>
      <c r="N15" s="199"/>
      <c r="O15" s="199"/>
      <c r="P15" s="199"/>
      <c r="Q15" s="199"/>
      <c r="R15" s="199"/>
      <c r="S15" s="199"/>
      <c r="T15" s="199"/>
      <c r="U15" s="199"/>
      <c r="V15" s="271"/>
      <c r="W15" s="274"/>
      <c r="X15" s="274"/>
      <c r="Y15" s="244"/>
      <c r="Z15" s="245"/>
      <c r="AA15" s="246"/>
      <c r="AB15" s="250"/>
      <c r="AC15" s="251"/>
      <c r="AD15" s="244"/>
      <c r="AE15" s="244"/>
      <c r="AF15" s="244"/>
      <c r="AG15" s="195"/>
    </row>
    <row r="16" spans="1:33" ht="20.25" customHeight="1">
      <c r="A16" s="224"/>
      <c r="B16" s="224"/>
      <c r="C16" s="224"/>
      <c r="D16" s="224"/>
      <c r="E16" s="224"/>
      <c r="F16" s="224"/>
      <c r="G16" s="224"/>
      <c r="H16" s="224"/>
      <c r="I16" s="224"/>
      <c r="J16" s="224"/>
      <c r="K16" s="224"/>
      <c r="L16" s="224"/>
      <c r="M16" s="224"/>
      <c r="N16" s="224"/>
      <c r="O16" s="224"/>
      <c r="P16" s="224"/>
      <c r="Q16" s="224"/>
      <c r="R16" s="224"/>
      <c r="S16" s="224"/>
      <c r="T16" s="224"/>
      <c r="U16" s="224"/>
      <c r="V16" s="271"/>
      <c r="W16" s="274"/>
      <c r="X16" s="274"/>
      <c r="Y16" s="244"/>
      <c r="Z16" s="245"/>
      <c r="AA16" s="246"/>
      <c r="AB16" s="248"/>
      <c r="AC16" s="249"/>
      <c r="AD16" s="244"/>
      <c r="AE16" s="244"/>
      <c r="AF16" s="244"/>
      <c r="AG16" s="195"/>
    </row>
    <row r="17" spans="1:33" ht="20.25" customHeight="1">
      <c r="A17" s="224" t="s">
        <v>406</v>
      </c>
      <c r="B17" s="224"/>
      <c r="C17" s="224"/>
      <c r="D17" s="224"/>
      <c r="E17" s="224"/>
      <c r="F17" s="224"/>
      <c r="G17" s="224"/>
      <c r="H17" s="224"/>
      <c r="I17" s="224"/>
      <c r="J17" s="224"/>
      <c r="K17" s="224"/>
      <c r="L17" s="224"/>
      <c r="M17" s="224"/>
      <c r="N17" s="224"/>
      <c r="O17" s="224"/>
      <c r="P17" s="224"/>
      <c r="Q17" s="224"/>
      <c r="R17" s="224"/>
      <c r="S17" s="224"/>
      <c r="T17" s="224"/>
      <c r="U17" s="224"/>
      <c r="V17" s="271"/>
      <c r="W17" s="274"/>
      <c r="X17" s="274"/>
      <c r="Y17" s="244"/>
      <c r="Z17" s="245"/>
      <c r="AA17" s="246"/>
      <c r="AB17" s="250"/>
      <c r="AC17" s="251"/>
      <c r="AD17" s="244"/>
      <c r="AE17" s="244"/>
      <c r="AF17" s="244"/>
      <c r="AG17" s="195"/>
    </row>
    <row r="18" spans="1:33" ht="20.25" customHeight="1">
      <c r="A18" s="224" t="s">
        <v>385</v>
      </c>
      <c r="B18" s="224"/>
      <c r="C18" s="224"/>
      <c r="D18" s="224"/>
      <c r="E18" s="224"/>
      <c r="F18" s="224"/>
      <c r="G18" s="224"/>
      <c r="H18" s="224"/>
      <c r="I18" s="224"/>
      <c r="J18" s="224"/>
      <c r="K18" s="224"/>
      <c r="L18" s="224"/>
      <c r="M18" s="224"/>
      <c r="N18" s="224"/>
      <c r="O18" s="224"/>
      <c r="P18" s="224"/>
      <c r="Q18" s="224"/>
      <c r="R18" s="224"/>
      <c r="S18" s="224"/>
      <c r="T18" s="224"/>
      <c r="U18" s="224"/>
      <c r="V18" s="271"/>
      <c r="W18" s="274"/>
      <c r="X18" s="274"/>
      <c r="Y18" s="244"/>
      <c r="Z18" s="245"/>
      <c r="AA18" s="246"/>
      <c r="AB18" s="248"/>
      <c r="AC18" s="249"/>
      <c r="AD18" s="244"/>
      <c r="AE18" s="244"/>
      <c r="AF18" s="244"/>
      <c r="AG18" s="195"/>
    </row>
    <row r="19" spans="1:33" ht="20.25" customHeight="1">
      <c r="A19" s="198"/>
      <c r="B19" s="198"/>
      <c r="C19" s="198"/>
      <c r="D19" s="198"/>
      <c r="E19" s="198"/>
      <c r="F19" s="198"/>
      <c r="G19" s="198"/>
      <c r="H19" s="198"/>
      <c r="I19" s="198"/>
      <c r="J19" s="198"/>
      <c r="K19" s="198"/>
      <c r="L19" s="198"/>
      <c r="M19" s="198"/>
      <c r="N19" s="198"/>
      <c r="O19" s="198"/>
      <c r="P19" s="198"/>
      <c r="Q19" s="198"/>
      <c r="R19" s="198"/>
      <c r="S19" s="198"/>
      <c r="T19" s="198"/>
      <c r="U19" s="198"/>
      <c r="V19" s="271"/>
      <c r="W19" s="274"/>
      <c r="X19" s="274"/>
      <c r="Y19" s="244"/>
      <c r="Z19" s="245"/>
      <c r="AA19" s="246"/>
      <c r="AB19" s="250"/>
      <c r="AC19" s="251"/>
      <c r="AD19" s="244"/>
      <c r="AE19" s="244"/>
      <c r="AF19" s="244"/>
      <c r="AG19" s="195"/>
    </row>
    <row r="20" spans="1:33" ht="20.25" customHeight="1">
      <c r="A20" s="198"/>
      <c r="B20" s="198"/>
      <c r="C20" s="198"/>
      <c r="D20" s="198"/>
      <c r="E20" s="198"/>
      <c r="F20" s="198"/>
      <c r="G20" s="198"/>
      <c r="H20" s="198"/>
      <c r="I20" s="198"/>
      <c r="J20" s="198"/>
      <c r="K20" s="198"/>
      <c r="L20" s="198"/>
      <c r="M20" s="198"/>
      <c r="N20" s="198"/>
      <c r="O20" s="198"/>
      <c r="P20" s="198"/>
      <c r="Q20" s="198"/>
      <c r="R20" s="198"/>
      <c r="S20" s="198"/>
      <c r="T20" s="198"/>
      <c r="U20" s="198"/>
      <c r="V20" s="272" t="s">
        <v>24</v>
      </c>
      <c r="W20" s="274"/>
      <c r="X20" s="274"/>
      <c r="Y20" s="244">
        <f>SUM(Y8:Y19)</f>
        <v>123456</v>
      </c>
      <c r="Z20" s="245"/>
      <c r="AA20" s="246">
        <f>SUM(AA8:AA19)</f>
        <v>123456</v>
      </c>
      <c r="AB20" s="248"/>
      <c r="AC20" s="249"/>
      <c r="AD20" s="252"/>
      <c r="AE20" s="252"/>
      <c r="AF20" s="244">
        <f>SUM(AF8:AF19)</f>
        <v>123456</v>
      </c>
      <c r="AG20" s="195"/>
    </row>
    <row r="21" spans="1:33" ht="20.25" customHeight="1">
      <c r="A21" s="300" t="s">
        <v>41</v>
      </c>
      <c r="B21" s="300"/>
      <c r="C21" s="300"/>
      <c r="D21" s="300"/>
      <c r="E21" s="300"/>
      <c r="F21" s="300"/>
      <c r="G21" s="300"/>
      <c r="H21" s="300"/>
      <c r="I21" s="300"/>
      <c r="J21" s="300"/>
      <c r="K21" s="300"/>
      <c r="L21" s="300"/>
      <c r="M21" s="300"/>
      <c r="N21" s="300"/>
      <c r="O21" s="300"/>
      <c r="P21" s="300"/>
      <c r="Q21" s="300"/>
      <c r="R21" s="300"/>
      <c r="S21" s="300"/>
      <c r="T21" s="300"/>
      <c r="U21" s="300"/>
      <c r="V21" s="273"/>
      <c r="W21" s="274"/>
      <c r="X21" s="274"/>
      <c r="Y21" s="244"/>
      <c r="Z21" s="245"/>
      <c r="AA21" s="246"/>
      <c r="AB21" s="250"/>
      <c r="AC21" s="251"/>
      <c r="AD21" s="253"/>
      <c r="AE21" s="253"/>
      <c r="AF21" s="244"/>
      <c r="AG21" s="195"/>
    </row>
    <row r="22" spans="1:33" ht="20.25" customHeight="1">
      <c r="A22" s="198"/>
      <c r="B22" s="198"/>
      <c r="C22" s="198"/>
      <c r="D22" s="198"/>
      <c r="E22" s="198"/>
      <c r="F22" s="198"/>
      <c r="G22" s="198"/>
      <c r="H22" s="198"/>
      <c r="I22" s="198"/>
      <c r="J22" s="198"/>
      <c r="K22" s="198"/>
      <c r="L22" s="198"/>
      <c r="M22" s="198"/>
      <c r="N22" s="198"/>
      <c r="O22" s="198"/>
      <c r="P22" s="198"/>
      <c r="Q22" s="198"/>
      <c r="R22" s="198"/>
      <c r="S22" s="198"/>
      <c r="T22" s="198"/>
      <c r="U22" s="198"/>
      <c r="V22" s="235" t="s">
        <v>42</v>
      </c>
      <c r="W22" s="236"/>
      <c r="X22" s="236"/>
      <c r="Y22" s="236"/>
      <c r="Z22" s="236"/>
      <c r="AA22" s="239" t="s">
        <v>43</v>
      </c>
      <c r="AB22" s="240"/>
      <c r="AC22" s="240"/>
      <c r="AD22" s="240" t="s">
        <v>399</v>
      </c>
      <c r="AE22" s="240"/>
      <c r="AF22" s="243"/>
      <c r="AG22" s="196"/>
    </row>
    <row r="23" spans="1:33" ht="20.25" customHeight="1">
      <c r="A23" s="198"/>
      <c r="B23" s="198"/>
      <c r="C23" s="198">
        <v>1</v>
      </c>
      <c r="D23" s="198"/>
      <c r="E23" s="306" t="s">
        <v>30</v>
      </c>
      <c r="F23" s="306"/>
      <c r="G23" s="306"/>
      <c r="H23" s="203"/>
      <c r="I23" s="299" t="s">
        <v>387</v>
      </c>
      <c r="J23" s="299"/>
      <c r="K23" s="299"/>
      <c r="L23" s="299"/>
      <c r="M23" s="299"/>
      <c r="N23" s="299"/>
      <c r="O23" s="299"/>
      <c r="P23" s="299"/>
      <c r="Q23" s="299"/>
      <c r="R23" s="299"/>
      <c r="S23" s="299"/>
      <c r="T23" s="299"/>
      <c r="U23" s="198"/>
      <c r="V23" s="237"/>
      <c r="W23" s="238"/>
      <c r="X23" s="238"/>
      <c r="Y23" s="238"/>
      <c r="Z23" s="238"/>
      <c r="AA23" s="241" t="s">
        <v>44</v>
      </c>
      <c r="AB23" s="242"/>
      <c r="AC23" s="242"/>
      <c r="AD23" s="242" t="s">
        <v>399</v>
      </c>
      <c r="AE23" s="242"/>
      <c r="AF23" s="247"/>
      <c r="AG23" s="196"/>
    </row>
    <row r="24" spans="1:33" ht="20.25" customHeight="1">
      <c r="A24" s="198"/>
      <c r="B24" s="198"/>
      <c r="C24" s="198"/>
      <c r="D24" s="198"/>
      <c r="E24" s="203"/>
      <c r="F24" s="203"/>
      <c r="G24" s="203"/>
      <c r="H24" s="203"/>
      <c r="I24" s="309"/>
      <c r="J24" s="309"/>
      <c r="K24" s="309"/>
      <c r="L24" s="309"/>
      <c r="M24" s="309"/>
      <c r="N24" s="309"/>
      <c r="O24" s="309"/>
      <c r="P24" s="309"/>
      <c r="Q24" s="309"/>
      <c r="R24" s="309"/>
      <c r="S24" s="309"/>
      <c r="T24" s="309"/>
      <c r="U24" s="198"/>
      <c r="V24" s="232"/>
      <c r="W24" s="224"/>
      <c r="X24" s="224"/>
      <c r="Y24" s="224"/>
      <c r="Z24" s="224"/>
      <c r="AA24" s="223" t="s">
        <v>45</v>
      </c>
      <c r="AB24" s="224"/>
      <c r="AC24" s="224"/>
      <c r="AD24" s="224"/>
      <c r="AE24" s="224"/>
      <c r="AF24" s="225"/>
    </row>
    <row r="25" spans="1:33" ht="20.25" customHeight="1">
      <c r="A25" s="198"/>
      <c r="B25" s="198"/>
      <c r="C25" s="198"/>
      <c r="D25" s="198"/>
      <c r="E25" s="203"/>
      <c r="F25" s="203"/>
      <c r="G25" s="203"/>
      <c r="H25" s="203"/>
      <c r="I25" s="198"/>
      <c r="J25" s="198"/>
      <c r="K25" s="198"/>
      <c r="L25" s="198"/>
      <c r="M25" s="198"/>
      <c r="N25" s="198"/>
      <c r="O25" s="198"/>
      <c r="P25" s="198"/>
      <c r="Q25" s="198"/>
      <c r="R25" s="198"/>
      <c r="S25" s="198"/>
      <c r="T25" s="198"/>
      <c r="U25" s="198"/>
      <c r="V25" s="220" t="s">
        <v>389</v>
      </c>
      <c r="W25" s="221"/>
      <c r="X25" s="221"/>
      <c r="Y25" s="221"/>
      <c r="Z25" s="222"/>
      <c r="AA25" s="223"/>
      <c r="AB25" s="224"/>
      <c r="AC25" s="224"/>
      <c r="AD25" s="224"/>
      <c r="AE25" s="224"/>
      <c r="AF25" s="225"/>
    </row>
    <row r="26" spans="1:33" ht="20.25" customHeight="1">
      <c r="A26" s="198"/>
      <c r="B26" s="198"/>
      <c r="C26" s="198">
        <v>2</v>
      </c>
      <c r="D26" s="198"/>
      <c r="E26" s="306" t="s">
        <v>60</v>
      </c>
      <c r="F26" s="306"/>
      <c r="G26" s="306"/>
      <c r="H26" s="203"/>
      <c r="I26" s="286">
        <v>123456</v>
      </c>
      <c r="J26" s="286"/>
      <c r="K26" s="286"/>
      <c r="L26" s="286"/>
      <c r="M26" s="286"/>
      <c r="N26" s="286"/>
      <c r="O26" s="198" t="s">
        <v>46</v>
      </c>
      <c r="P26" s="198"/>
      <c r="Q26" s="198"/>
      <c r="R26" s="198"/>
      <c r="S26" s="198"/>
      <c r="T26" s="198"/>
      <c r="U26" s="198"/>
      <c r="V26" s="220"/>
      <c r="W26" s="221"/>
      <c r="X26" s="221"/>
      <c r="Y26" s="221"/>
      <c r="Z26" s="222"/>
      <c r="AA26" s="223"/>
      <c r="AB26" s="224"/>
      <c r="AC26" s="224"/>
      <c r="AD26" s="224"/>
      <c r="AE26" s="224"/>
      <c r="AF26" s="225"/>
    </row>
    <row r="27" spans="1:33" ht="20.25" customHeight="1">
      <c r="A27" s="198"/>
      <c r="B27" s="198"/>
      <c r="C27" s="198"/>
      <c r="D27" s="198"/>
      <c r="E27" s="203"/>
      <c r="F27" s="203"/>
      <c r="G27" s="203"/>
      <c r="H27" s="203"/>
      <c r="I27" s="204"/>
      <c r="J27" s="204"/>
      <c r="K27" s="204"/>
      <c r="L27" s="204"/>
      <c r="M27" s="204"/>
      <c r="N27" s="204"/>
      <c r="O27" s="198"/>
      <c r="P27" s="198"/>
      <c r="Q27" s="198"/>
      <c r="R27" s="198"/>
      <c r="S27" s="198"/>
      <c r="T27" s="198"/>
      <c r="U27" s="198"/>
      <c r="V27" s="220"/>
      <c r="W27" s="221"/>
      <c r="X27" s="221"/>
      <c r="Y27" s="221"/>
      <c r="Z27" s="222"/>
      <c r="AA27" s="223"/>
      <c r="AB27" s="224"/>
      <c r="AC27" s="224"/>
      <c r="AD27" s="224"/>
      <c r="AE27" s="224"/>
      <c r="AF27" s="225"/>
    </row>
    <row r="28" spans="1:33" ht="20.25" customHeight="1">
      <c r="A28" s="198"/>
      <c r="B28" s="198"/>
      <c r="C28" s="198"/>
      <c r="D28" s="198"/>
      <c r="E28" s="203"/>
      <c r="F28" s="203"/>
      <c r="G28" s="203"/>
      <c r="H28" s="203"/>
      <c r="I28" s="204"/>
      <c r="J28" s="204"/>
      <c r="K28" s="204"/>
      <c r="L28" s="204"/>
      <c r="M28" s="204"/>
      <c r="N28" s="204"/>
      <c r="O28" s="198"/>
      <c r="P28" s="198"/>
      <c r="Q28" s="198"/>
      <c r="R28" s="198"/>
      <c r="S28" s="198"/>
      <c r="T28" s="198"/>
      <c r="U28" s="198"/>
      <c r="V28" s="220"/>
      <c r="W28" s="221"/>
      <c r="X28" s="221"/>
      <c r="Y28" s="221"/>
      <c r="Z28" s="222"/>
      <c r="AA28" s="226"/>
      <c r="AB28" s="227"/>
      <c r="AC28" s="227"/>
      <c r="AD28" s="227"/>
      <c r="AE28" s="227"/>
      <c r="AF28" s="228"/>
    </row>
    <row r="29" spans="1:33" ht="20.25" customHeight="1">
      <c r="A29" s="198"/>
      <c r="B29" s="198"/>
      <c r="C29" s="198">
        <v>3</v>
      </c>
      <c r="D29" s="198"/>
      <c r="E29" s="306" t="s">
        <v>47</v>
      </c>
      <c r="F29" s="306"/>
      <c r="G29" s="306"/>
      <c r="H29" s="203"/>
      <c r="I29" s="286">
        <v>123456</v>
      </c>
      <c r="J29" s="286"/>
      <c r="K29" s="286"/>
      <c r="L29" s="286"/>
      <c r="M29" s="286"/>
      <c r="N29" s="286"/>
      <c r="O29" s="198" t="s">
        <v>46</v>
      </c>
      <c r="P29" s="198"/>
      <c r="Q29" s="198"/>
      <c r="R29" s="198"/>
      <c r="S29" s="198"/>
      <c r="T29" s="198"/>
      <c r="U29" s="198"/>
      <c r="V29" s="220"/>
      <c r="W29" s="221"/>
      <c r="X29" s="221"/>
      <c r="Y29" s="221"/>
      <c r="Z29" s="222"/>
      <c r="AA29" s="223" t="s">
        <v>48</v>
      </c>
      <c r="AB29" s="224"/>
      <c r="AC29" s="224"/>
      <c r="AD29" s="224"/>
      <c r="AE29" s="224"/>
      <c r="AF29" s="225"/>
    </row>
    <row r="30" spans="1:33" ht="20.25" customHeight="1">
      <c r="A30" s="198"/>
      <c r="B30" s="198"/>
      <c r="C30" s="198"/>
      <c r="D30" s="198"/>
      <c r="E30" s="203"/>
      <c r="F30" s="203"/>
      <c r="G30" s="203"/>
      <c r="H30" s="203"/>
      <c r="I30" s="204"/>
      <c r="J30" s="204"/>
      <c r="K30" s="204"/>
      <c r="L30" s="204"/>
      <c r="M30" s="204"/>
      <c r="N30" s="204"/>
      <c r="O30" s="204"/>
      <c r="P30" s="198"/>
      <c r="Q30" s="198"/>
      <c r="R30" s="198"/>
      <c r="S30" s="198"/>
      <c r="T30" s="198"/>
      <c r="U30" s="198"/>
      <c r="V30" s="220"/>
      <c r="W30" s="221"/>
      <c r="X30" s="221"/>
      <c r="Y30" s="221"/>
      <c r="Z30" s="222"/>
      <c r="AA30" s="223" t="s">
        <v>390</v>
      </c>
      <c r="AB30" s="224"/>
      <c r="AC30" s="224"/>
      <c r="AD30" s="224"/>
      <c r="AE30" s="224"/>
      <c r="AF30" s="225"/>
    </row>
    <row r="31" spans="1:33" ht="20.25" customHeight="1">
      <c r="A31" s="198"/>
      <c r="B31" s="198"/>
      <c r="C31" s="198"/>
      <c r="D31" s="198"/>
      <c r="E31" s="198"/>
      <c r="F31" s="198"/>
      <c r="G31" s="198"/>
      <c r="H31" s="198"/>
      <c r="I31" s="198"/>
      <c r="J31" s="198"/>
      <c r="K31" s="198"/>
      <c r="L31" s="198"/>
      <c r="M31" s="198"/>
      <c r="N31" s="198"/>
      <c r="O31" s="198"/>
      <c r="P31" s="198"/>
      <c r="Q31" s="198"/>
      <c r="R31" s="198"/>
      <c r="S31" s="198"/>
      <c r="T31" s="198"/>
      <c r="U31" s="198"/>
      <c r="V31" s="232"/>
      <c r="W31" s="224"/>
      <c r="X31" s="224"/>
      <c r="Y31" s="224"/>
      <c r="Z31" s="224"/>
      <c r="AA31" s="223"/>
      <c r="AB31" s="224"/>
      <c r="AC31" s="224"/>
      <c r="AD31" s="224"/>
      <c r="AE31" s="224"/>
      <c r="AF31" s="225"/>
    </row>
    <row r="32" spans="1:33" ht="20.25" customHeight="1">
      <c r="A32" s="198"/>
      <c r="B32" s="198"/>
      <c r="C32" s="198">
        <v>4</v>
      </c>
      <c r="D32" s="198"/>
      <c r="E32" s="224" t="s">
        <v>49</v>
      </c>
      <c r="F32" s="224"/>
      <c r="G32" s="224"/>
      <c r="H32" s="224"/>
      <c r="I32" s="224"/>
      <c r="J32" s="224"/>
      <c r="K32" s="224"/>
      <c r="L32" s="198"/>
      <c r="M32" s="198"/>
      <c r="N32" s="198"/>
      <c r="O32" s="198"/>
      <c r="P32" s="198"/>
      <c r="Q32" s="198"/>
      <c r="R32" s="198"/>
      <c r="S32" s="198"/>
      <c r="T32" s="198"/>
      <c r="U32" s="198"/>
      <c r="V32" s="232"/>
      <c r="W32" s="224"/>
      <c r="X32" s="224"/>
      <c r="Y32" s="224"/>
      <c r="Z32" s="224"/>
      <c r="AA32" s="229"/>
      <c r="AB32" s="230"/>
      <c r="AC32" s="230"/>
      <c r="AD32" s="230"/>
      <c r="AE32" s="230"/>
      <c r="AF32" s="231"/>
    </row>
    <row r="33" spans="1:32" ht="20.25" customHeight="1">
      <c r="A33" s="198"/>
      <c r="B33" s="198"/>
      <c r="C33" s="198"/>
      <c r="D33" s="198"/>
      <c r="E33" s="198"/>
      <c r="F33" s="198"/>
      <c r="G33" s="198"/>
      <c r="H33" s="198"/>
      <c r="I33" s="198"/>
      <c r="J33" s="198"/>
      <c r="K33" s="198"/>
      <c r="L33" s="198"/>
      <c r="M33" s="198"/>
      <c r="N33" s="198"/>
      <c r="O33" s="198"/>
      <c r="P33" s="198"/>
      <c r="Q33" s="198"/>
      <c r="R33" s="198"/>
      <c r="S33" s="198"/>
      <c r="T33" s="198"/>
      <c r="U33" s="198"/>
      <c r="V33" s="232"/>
      <c r="W33" s="224"/>
      <c r="X33" s="224"/>
      <c r="Y33" s="224"/>
      <c r="Z33" s="234"/>
      <c r="AA33" s="226"/>
      <c r="AB33" s="227"/>
      <c r="AC33" s="227"/>
      <c r="AD33" s="227"/>
      <c r="AE33" s="227"/>
      <c r="AF33" s="228"/>
    </row>
    <row r="34" spans="1:32" ht="20.25" customHeight="1">
      <c r="A34" s="198"/>
      <c r="B34" s="198"/>
      <c r="C34" s="198"/>
      <c r="D34" s="198"/>
      <c r="E34" s="310" t="s">
        <v>386</v>
      </c>
      <c r="F34" s="310"/>
      <c r="G34" s="310"/>
      <c r="H34" s="310"/>
      <c r="I34" s="310"/>
      <c r="J34" s="310"/>
      <c r="K34" s="310"/>
      <c r="L34" s="310"/>
      <c r="M34" s="310"/>
      <c r="N34" s="310"/>
      <c r="O34" s="310"/>
      <c r="P34" s="310"/>
      <c r="Q34" s="310"/>
      <c r="R34" s="310"/>
      <c r="S34" s="310"/>
      <c r="T34" s="310"/>
      <c r="U34" s="205"/>
      <c r="V34" s="232"/>
      <c r="W34" s="224"/>
      <c r="X34" s="224"/>
      <c r="Y34" s="224"/>
      <c r="Z34" s="234"/>
      <c r="AA34" s="223" t="s">
        <v>50</v>
      </c>
      <c r="AB34" s="224"/>
      <c r="AC34" s="224"/>
      <c r="AD34" s="224"/>
      <c r="AE34" s="224"/>
      <c r="AF34" s="225"/>
    </row>
    <row r="35" spans="1:32" ht="20.25" customHeight="1">
      <c r="A35" s="198"/>
      <c r="B35" s="198"/>
      <c r="C35" s="198"/>
      <c r="D35" s="198"/>
      <c r="E35" s="310"/>
      <c r="F35" s="310"/>
      <c r="G35" s="310"/>
      <c r="H35" s="310"/>
      <c r="I35" s="310"/>
      <c r="J35" s="310"/>
      <c r="K35" s="310"/>
      <c r="L35" s="310"/>
      <c r="M35" s="310"/>
      <c r="N35" s="310"/>
      <c r="O35" s="310"/>
      <c r="P35" s="310"/>
      <c r="Q35" s="310"/>
      <c r="R35" s="310"/>
      <c r="S35" s="310"/>
      <c r="T35" s="310"/>
      <c r="U35" s="205"/>
      <c r="V35" s="232"/>
      <c r="W35" s="224"/>
      <c r="X35" s="224"/>
      <c r="Y35" s="224"/>
      <c r="Z35" s="234"/>
      <c r="AA35" s="223"/>
      <c r="AB35" s="224"/>
      <c r="AC35" s="224"/>
      <c r="AD35" s="224"/>
      <c r="AE35" s="224"/>
      <c r="AF35" s="225"/>
    </row>
    <row r="36" spans="1:32" ht="20.25" customHeight="1">
      <c r="A36" s="198"/>
      <c r="B36" s="198"/>
      <c r="C36" s="198"/>
      <c r="D36" s="198"/>
      <c r="E36" s="310"/>
      <c r="F36" s="310"/>
      <c r="G36" s="310"/>
      <c r="H36" s="310"/>
      <c r="I36" s="310"/>
      <c r="J36" s="310"/>
      <c r="K36" s="310"/>
      <c r="L36" s="310"/>
      <c r="M36" s="310"/>
      <c r="N36" s="310"/>
      <c r="O36" s="310"/>
      <c r="P36" s="310"/>
      <c r="Q36" s="310"/>
      <c r="R36" s="310"/>
      <c r="S36" s="310"/>
      <c r="T36" s="310"/>
      <c r="U36" s="198"/>
      <c r="V36" s="232"/>
      <c r="W36" s="224"/>
      <c r="X36" s="224"/>
      <c r="Y36" s="224"/>
      <c r="Z36" s="224"/>
      <c r="AA36" s="223"/>
      <c r="AB36" s="224"/>
      <c r="AC36" s="224"/>
      <c r="AD36" s="224"/>
      <c r="AE36" s="224"/>
      <c r="AF36" s="225"/>
    </row>
    <row r="37" spans="1:32" ht="20.25" customHeight="1">
      <c r="A37" s="198"/>
      <c r="B37" s="198"/>
      <c r="C37" s="198"/>
      <c r="D37" s="198"/>
      <c r="E37" s="310"/>
      <c r="F37" s="310"/>
      <c r="G37" s="310"/>
      <c r="H37" s="310"/>
      <c r="I37" s="310"/>
      <c r="J37" s="310"/>
      <c r="K37" s="310"/>
      <c r="L37" s="310"/>
      <c r="M37" s="310"/>
      <c r="N37" s="310"/>
      <c r="O37" s="310"/>
      <c r="P37" s="310"/>
      <c r="Q37" s="310"/>
      <c r="R37" s="310"/>
      <c r="S37" s="310"/>
      <c r="T37" s="310"/>
      <c r="U37" s="198"/>
      <c r="V37" s="232"/>
      <c r="W37" s="224"/>
      <c r="X37" s="224"/>
      <c r="Y37" s="224"/>
      <c r="Z37" s="224"/>
      <c r="AA37" s="223"/>
      <c r="AB37" s="224"/>
      <c r="AC37" s="224"/>
      <c r="AD37" s="224"/>
      <c r="AE37" s="224"/>
      <c r="AF37" s="225"/>
    </row>
    <row r="38" spans="1:32" ht="20.25" customHeight="1">
      <c r="A38" s="198"/>
      <c r="B38" s="198"/>
      <c r="C38" s="198"/>
      <c r="D38" s="198"/>
      <c r="E38" s="198"/>
      <c r="F38" s="198"/>
      <c r="G38" s="198"/>
      <c r="H38" s="198"/>
      <c r="I38" s="198"/>
      <c r="J38" s="300"/>
      <c r="K38" s="300"/>
      <c r="L38" s="300"/>
      <c r="M38" s="300"/>
      <c r="N38" s="300"/>
      <c r="O38" s="300"/>
      <c r="P38" s="198"/>
      <c r="Q38" s="198"/>
      <c r="R38" s="198"/>
      <c r="S38" s="198"/>
      <c r="T38" s="198"/>
      <c r="U38" s="198"/>
      <c r="V38" s="233"/>
      <c r="W38" s="227"/>
      <c r="X38" s="227"/>
      <c r="Y38" s="227"/>
      <c r="Z38" s="227"/>
      <c r="AA38" s="226"/>
      <c r="AB38" s="227"/>
      <c r="AC38" s="227"/>
      <c r="AD38" s="227"/>
      <c r="AE38" s="227"/>
      <c r="AF38" s="228"/>
    </row>
  </sheetData>
  <mergeCells count="119">
    <mergeCell ref="J38:O38"/>
    <mergeCell ref="N3:O3"/>
    <mergeCell ref="A21:U21"/>
    <mergeCell ref="E23:G23"/>
    <mergeCell ref="N9:T9"/>
    <mergeCell ref="K8:M8"/>
    <mergeCell ref="E32:K32"/>
    <mergeCell ref="I24:T24"/>
    <mergeCell ref="E34:T37"/>
    <mergeCell ref="N8:U8"/>
    <mergeCell ref="V1:AF2"/>
    <mergeCell ref="I26:N26"/>
    <mergeCell ref="I29:N29"/>
    <mergeCell ref="Z6:Z7"/>
    <mergeCell ref="W6:X7"/>
    <mergeCell ref="V6:V7"/>
    <mergeCell ref="V3:W5"/>
    <mergeCell ref="AB7:AC7"/>
    <mergeCell ref="AA6:AF6"/>
    <mergeCell ref="X3:Z5"/>
    <mergeCell ref="A1:U1"/>
    <mergeCell ref="A16:U16"/>
    <mergeCell ref="A6:I6"/>
    <mergeCell ref="A14:U14"/>
    <mergeCell ref="R2:T2"/>
    <mergeCell ref="AA3:AB5"/>
    <mergeCell ref="AC3:AF3"/>
    <mergeCell ref="AC4:AF4"/>
    <mergeCell ref="AC5:AF5"/>
    <mergeCell ref="E26:G26"/>
    <mergeCell ref="E29:G29"/>
    <mergeCell ref="A18:U18"/>
    <mergeCell ref="I23:T23"/>
    <mergeCell ref="A17:U17"/>
    <mergeCell ref="Y6:Y7"/>
    <mergeCell ref="V18:V19"/>
    <mergeCell ref="Y12:Y13"/>
    <mergeCell ref="Z12:Z13"/>
    <mergeCell ref="V12:V13"/>
    <mergeCell ref="V14:V15"/>
    <mergeCell ref="V16:V17"/>
    <mergeCell ref="V20:V21"/>
    <mergeCell ref="W12:X13"/>
    <mergeCell ref="W14:X15"/>
    <mergeCell ref="W16:X17"/>
    <mergeCell ref="W18:X19"/>
    <mergeCell ref="W20:X21"/>
    <mergeCell ref="Y16:Y17"/>
    <mergeCell ref="Z16:Z17"/>
    <mergeCell ref="W8:X11"/>
    <mergeCell ref="V8:V11"/>
    <mergeCell ref="AD12:AD13"/>
    <mergeCell ref="AE12:AE13"/>
    <mergeCell ref="AF12:AF13"/>
    <mergeCell ref="AF8:AF11"/>
    <mergeCell ref="AE8:AE11"/>
    <mergeCell ref="AD8:AD11"/>
    <mergeCell ref="AA16:AA17"/>
    <mergeCell ref="Y18:Y19"/>
    <mergeCell ref="Z18:Z19"/>
    <mergeCell ref="AA18:AA19"/>
    <mergeCell ref="AB12:AC13"/>
    <mergeCell ref="AB14:AC15"/>
    <mergeCell ref="AB16:AC17"/>
    <mergeCell ref="AB18:AC19"/>
    <mergeCell ref="AA12:AA13"/>
    <mergeCell ref="Y14:Y15"/>
    <mergeCell ref="Z14:Z15"/>
    <mergeCell ref="AA14:AA15"/>
    <mergeCell ref="AB8:AC11"/>
    <mergeCell ref="AA8:AA11"/>
    <mergeCell ref="Z8:Z11"/>
    <mergeCell ref="Y8:Y11"/>
    <mergeCell ref="AD14:AD15"/>
    <mergeCell ref="AE14:AE15"/>
    <mergeCell ref="AF14:AF15"/>
    <mergeCell ref="AD16:AD17"/>
    <mergeCell ref="AE16:AE17"/>
    <mergeCell ref="AF16:AF17"/>
    <mergeCell ref="AD18:AD19"/>
    <mergeCell ref="AE18:AE19"/>
    <mergeCell ref="AF18:AF19"/>
    <mergeCell ref="AA35:AF35"/>
    <mergeCell ref="AA36:AF36"/>
    <mergeCell ref="AD20:AD21"/>
    <mergeCell ref="AE20:AE21"/>
    <mergeCell ref="AF20:AF21"/>
    <mergeCell ref="V22:Z23"/>
    <mergeCell ref="AA22:AC22"/>
    <mergeCell ref="AA23:AC23"/>
    <mergeCell ref="AD22:AF22"/>
    <mergeCell ref="Y20:Y21"/>
    <mergeCell ref="Z20:Z21"/>
    <mergeCell ref="AA20:AA21"/>
    <mergeCell ref="AD23:AF23"/>
    <mergeCell ref="AB20:AC21"/>
    <mergeCell ref="V25:Z30"/>
    <mergeCell ref="AA37:AF37"/>
    <mergeCell ref="AA38:AF38"/>
    <mergeCell ref="AA31:AF31"/>
    <mergeCell ref="AA32:AF32"/>
    <mergeCell ref="AA33:AF33"/>
    <mergeCell ref="AA34:AF34"/>
    <mergeCell ref="V24:Z24"/>
    <mergeCell ref="AA24:AF24"/>
    <mergeCell ref="AA25:AF25"/>
    <mergeCell ref="AA26:AF26"/>
    <mergeCell ref="V37:Z37"/>
    <mergeCell ref="V38:Z38"/>
    <mergeCell ref="V31:Z31"/>
    <mergeCell ref="V32:Z32"/>
    <mergeCell ref="V33:Z33"/>
    <mergeCell ref="V34:Z34"/>
    <mergeCell ref="AA27:AF27"/>
    <mergeCell ref="AA28:AF28"/>
    <mergeCell ref="AA29:AF29"/>
    <mergeCell ref="AA30:AF30"/>
    <mergeCell ref="V35:Z35"/>
    <mergeCell ref="V36:Z36"/>
  </mergeCells>
  <phoneticPr fontId="4"/>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FFFF00"/>
    <pageSetUpPr fitToPage="1"/>
  </sheetPr>
  <dimension ref="B1:M183"/>
  <sheetViews>
    <sheetView showZeros="0" view="pageBreakPreview" zoomScale="70" zoomScaleNormal="100" zoomScaleSheetLayoutView="70" workbookViewId="0">
      <pane xSplit="10" ySplit="3" topLeftCell="K4" activePane="bottomRight" state="frozen"/>
      <selection activeCell="R2" sqref="R2:S2"/>
      <selection pane="topRight" activeCell="R2" sqref="R2:S2"/>
      <selection pane="bottomLeft" activeCell="R2" sqref="R2:S2"/>
      <selection pane="bottomRight" activeCell="B169" sqref="B169:C179"/>
    </sheetView>
  </sheetViews>
  <sheetFormatPr defaultRowHeight="15.75" customHeight="1"/>
  <cols>
    <col min="1" max="1" width="3.125" style="26" customWidth="1"/>
    <col min="2" max="2" width="12.125" style="25" customWidth="1"/>
    <col min="3" max="3" width="9.875" style="26" bestFit="1" customWidth="1"/>
    <col min="4" max="4" width="9.75" style="26" bestFit="1" customWidth="1"/>
    <col min="5" max="5" width="11.5" style="26" bestFit="1" customWidth="1"/>
    <col min="6" max="6" width="11.5" style="26" customWidth="1"/>
    <col min="7" max="7" width="14.875" style="26" bestFit="1" customWidth="1"/>
    <col min="8" max="8" width="16" style="26" bestFit="1" customWidth="1"/>
    <col min="9" max="9" width="15.875" style="26" bestFit="1" customWidth="1"/>
    <col min="10" max="10" width="16.125" style="26" customWidth="1"/>
    <col min="11" max="11" width="2.25" style="26" customWidth="1"/>
    <col min="12" max="12" width="8.875" style="27" bestFit="1" customWidth="1"/>
    <col min="13" max="13" width="7.375" style="26" bestFit="1" customWidth="1"/>
    <col min="14" max="16384" width="9" style="26"/>
  </cols>
  <sheetData>
    <row r="1" spans="2:13" ht="15.75" customHeight="1">
      <c r="B1" s="170" t="e">
        <f>申請書!#REF!&amp;"費補助金　申請内訳（" &amp; 申請書!#REF!&amp;"分）"</f>
        <v>#REF!</v>
      </c>
    </row>
    <row r="2" spans="2:13" ht="15.75" customHeight="1">
      <c r="B2" s="28"/>
      <c r="C2" s="29"/>
      <c r="D2" s="29"/>
      <c r="E2" s="29"/>
      <c r="F2" s="29"/>
      <c r="G2" s="29"/>
      <c r="H2" s="30" t="s">
        <v>66</v>
      </c>
      <c r="I2" s="31"/>
      <c r="J2" s="32"/>
      <c r="K2" s="33"/>
      <c r="L2" s="34"/>
      <c r="M2" s="35"/>
    </row>
    <row r="3" spans="2:13" s="41" customFormat="1" ht="15.75" customHeight="1">
      <c r="B3" s="36" t="s">
        <v>67</v>
      </c>
      <c r="C3" s="36" t="s">
        <v>68</v>
      </c>
      <c r="D3" s="36" t="s">
        <v>69</v>
      </c>
      <c r="E3" s="36" t="s">
        <v>70</v>
      </c>
      <c r="F3" s="36" t="s">
        <v>71</v>
      </c>
      <c r="G3" s="36" t="s">
        <v>72</v>
      </c>
      <c r="H3" s="37" t="s">
        <v>73</v>
      </c>
      <c r="I3" s="38" t="s">
        <v>74</v>
      </c>
      <c r="J3" s="38" t="s">
        <v>75</v>
      </c>
      <c r="K3" s="33"/>
      <c r="L3" s="39" t="s">
        <v>76</v>
      </c>
      <c r="M3" s="40"/>
    </row>
    <row r="4" spans="2:13" ht="15.75" customHeight="1">
      <c r="B4" s="312">
        <v>44013</v>
      </c>
      <c r="C4" s="327" t="s">
        <v>174</v>
      </c>
      <c r="D4" s="42" t="s">
        <v>79</v>
      </c>
      <c r="E4" s="43">
        <f t="shared" ref="E4:E13" ca="1" si="0">IF($D4="","",SUMPRODUCT((D_施業種=$D4)*(D_事業種=$C$4)*(D_申請月日=$B$4),D_面積))</f>
        <v>0</v>
      </c>
      <c r="F4" s="44">
        <f t="shared" ref="F4:F13" ca="1" si="1">IF($D4="","",SUMPRODUCT((D_施業種=$D4)*(D_事業種=$C$4)*(D_申請月日=$B$4),D_延長))</f>
        <v>0</v>
      </c>
      <c r="G4" s="45">
        <f t="shared" ref="G4:G13" ca="1" si="2">IF($D4="","",SUMPRODUCT((D_施業種=$D4)*(D_事業種=$C$4)*(D_申請月日=$B$4),D_事業費))</f>
        <v>0</v>
      </c>
      <c r="H4" s="45">
        <f t="shared" ref="H4:H13" ca="1" si="3">IF($D4="","",SUMPRODUCT((D_施業種=$D4)*(D_事業種=$C$4)*(D_申請月日=$B$4),D_国県補助金))</f>
        <v>0</v>
      </c>
      <c r="I4" s="45">
        <f t="shared" ref="I4:I13" ca="1" si="4">IF($D4="","",SUMPRODUCT((D_施業種=$D4)*(D_事業種=$C$4)*(D_申請月日=$B$4),D_市嵩上げ額))</f>
        <v>0</v>
      </c>
      <c r="J4" s="45">
        <f t="shared" ref="J4:J13" ca="1" si="5">IF($D4="","",SUMPRODUCT((D_施業種=$D4)*(D_事業種=$C$4)*(D_申請月日=$B$4),D_自己負担金))</f>
        <v>0</v>
      </c>
      <c r="K4" s="46"/>
      <c r="L4" s="47">
        <f t="shared" ref="L4:L24" ca="1" si="6">IF($D4="","",SUMPRODUCT((D_施業種=$D4)*(D_事業種=$C4)*(D_申請月日=$B4)))</f>
        <v>0</v>
      </c>
      <c r="M4" s="48"/>
    </row>
    <row r="5" spans="2:13" ht="15.75" customHeight="1">
      <c r="B5" s="313">
        <f>B4</f>
        <v>44013</v>
      </c>
      <c r="C5" s="328" t="s">
        <v>77</v>
      </c>
      <c r="D5" s="49" t="s">
        <v>188</v>
      </c>
      <c r="E5" s="43">
        <f t="shared" ca="1" si="0"/>
        <v>0</v>
      </c>
      <c r="F5" s="44">
        <f t="shared" ca="1" si="1"/>
        <v>0</v>
      </c>
      <c r="G5" s="45">
        <f t="shared" ca="1" si="2"/>
        <v>0</v>
      </c>
      <c r="H5" s="45">
        <f t="shared" ca="1" si="3"/>
        <v>0</v>
      </c>
      <c r="I5" s="45">
        <f t="shared" ca="1" si="4"/>
        <v>0</v>
      </c>
      <c r="J5" s="45">
        <f t="shared" ca="1" si="5"/>
        <v>0</v>
      </c>
      <c r="K5" s="46"/>
      <c r="L5" s="47">
        <f t="shared" ca="1" si="6"/>
        <v>0</v>
      </c>
      <c r="M5" s="50"/>
    </row>
    <row r="6" spans="2:13" ht="15.75" customHeight="1">
      <c r="B6" s="313">
        <f t="shared" ref="B6:B21" si="7">B5</f>
        <v>44013</v>
      </c>
      <c r="C6" s="328" t="s">
        <v>77</v>
      </c>
      <c r="D6" s="49" t="s">
        <v>189</v>
      </c>
      <c r="E6" s="43">
        <f t="shared" ca="1" si="0"/>
        <v>0</v>
      </c>
      <c r="F6" s="44">
        <f t="shared" ca="1" si="1"/>
        <v>0</v>
      </c>
      <c r="G6" s="45">
        <f t="shared" ca="1" si="2"/>
        <v>0</v>
      </c>
      <c r="H6" s="45">
        <f t="shared" ca="1" si="3"/>
        <v>0</v>
      </c>
      <c r="I6" s="45">
        <f t="shared" ca="1" si="4"/>
        <v>0</v>
      </c>
      <c r="J6" s="45">
        <f t="shared" ca="1" si="5"/>
        <v>0</v>
      </c>
      <c r="K6" s="46"/>
      <c r="L6" s="47">
        <f t="shared" ca="1" si="6"/>
        <v>0</v>
      </c>
      <c r="M6" s="50"/>
    </row>
    <row r="7" spans="2:13" ht="15.75" customHeight="1">
      <c r="B7" s="313">
        <f t="shared" si="7"/>
        <v>44013</v>
      </c>
      <c r="C7" s="328" t="s">
        <v>77</v>
      </c>
      <c r="D7" s="49" t="s">
        <v>80</v>
      </c>
      <c r="E7" s="43">
        <f t="shared" ca="1" si="0"/>
        <v>3.41</v>
      </c>
      <c r="F7" s="44">
        <f t="shared" ca="1" si="1"/>
        <v>0</v>
      </c>
      <c r="G7" s="45">
        <f t="shared" ca="1" si="2"/>
        <v>608582</v>
      </c>
      <c r="H7" s="45">
        <f t="shared" ca="1" si="3"/>
        <v>413836</v>
      </c>
      <c r="I7" s="45">
        <f t="shared" ca="1" si="4"/>
        <v>42600</v>
      </c>
      <c r="J7" s="45">
        <f t="shared" ca="1" si="5"/>
        <v>152146</v>
      </c>
      <c r="K7" s="46"/>
      <c r="L7" s="47">
        <f t="shared" ca="1" si="6"/>
        <v>0</v>
      </c>
      <c r="M7" s="50"/>
    </row>
    <row r="8" spans="2:13" ht="15.75" customHeight="1">
      <c r="B8" s="313">
        <f t="shared" si="7"/>
        <v>44013</v>
      </c>
      <c r="C8" s="328" t="s">
        <v>77</v>
      </c>
      <c r="D8" s="49" t="s">
        <v>81</v>
      </c>
      <c r="E8" s="43">
        <f t="shared" ca="1" si="0"/>
        <v>0</v>
      </c>
      <c r="F8" s="44">
        <f t="shared" ca="1" si="1"/>
        <v>0</v>
      </c>
      <c r="G8" s="45">
        <f t="shared" ca="1" si="2"/>
        <v>0</v>
      </c>
      <c r="H8" s="45">
        <f t="shared" ca="1" si="3"/>
        <v>0</v>
      </c>
      <c r="I8" s="45">
        <f t="shared" ca="1" si="4"/>
        <v>0</v>
      </c>
      <c r="J8" s="45">
        <f t="shared" ca="1" si="5"/>
        <v>0</v>
      </c>
      <c r="K8" s="46"/>
      <c r="L8" s="47">
        <f t="shared" ca="1" si="6"/>
        <v>0</v>
      </c>
      <c r="M8" s="50"/>
    </row>
    <row r="9" spans="2:13" ht="15.75" customHeight="1">
      <c r="B9" s="313">
        <f t="shared" si="7"/>
        <v>44013</v>
      </c>
      <c r="C9" s="328" t="s">
        <v>77</v>
      </c>
      <c r="D9" s="49" t="s">
        <v>83</v>
      </c>
      <c r="E9" s="43">
        <f t="shared" ca="1" si="0"/>
        <v>13.82</v>
      </c>
      <c r="F9" s="44">
        <f t="shared" ca="1" si="1"/>
        <v>0</v>
      </c>
      <c r="G9" s="45">
        <f t="shared" ca="1" si="2"/>
        <v>1520960</v>
      </c>
      <c r="H9" s="45">
        <f t="shared" ca="1" si="3"/>
        <v>1034255</v>
      </c>
      <c r="I9" s="45">
        <f t="shared" ca="1" si="4"/>
        <v>106464</v>
      </c>
      <c r="J9" s="45">
        <f t="shared" ca="1" si="5"/>
        <v>380241</v>
      </c>
      <c r="K9" s="46"/>
      <c r="L9" s="47">
        <f t="shared" ca="1" si="6"/>
        <v>0</v>
      </c>
      <c r="M9" s="50"/>
    </row>
    <row r="10" spans="2:13" ht="15.75" customHeight="1">
      <c r="B10" s="313">
        <f t="shared" si="7"/>
        <v>44013</v>
      </c>
      <c r="C10" s="328" t="s">
        <v>77</v>
      </c>
      <c r="D10" s="49" t="s">
        <v>190</v>
      </c>
      <c r="E10" s="43">
        <f t="shared" ca="1" si="0"/>
        <v>66.36</v>
      </c>
      <c r="F10" s="44">
        <f t="shared" ca="1" si="1"/>
        <v>0</v>
      </c>
      <c r="G10" s="45">
        <f t="shared" ca="1" si="2"/>
        <v>36041822</v>
      </c>
      <c r="H10" s="45">
        <f t="shared" ca="1" si="3"/>
        <v>24508443</v>
      </c>
      <c r="I10" s="45">
        <f t="shared" ca="1" si="4"/>
        <v>1802086</v>
      </c>
      <c r="J10" s="45">
        <f t="shared" ca="1" si="5"/>
        <v>9731293</v>
      </c>
      <c r="K10" s="46"/>
      <c r="L10" s="47">
        <f t="shared" ca="1" si="6"/>
        <v>0</v>
      </c>
      <c r="M10" s="50"/>
    </row>
    <row r="11" spans="2:13" ht="15.75" customHeight="1">
      <c r="B11" s="313">
        <f t="shared" si="7"/>
        <v>44013</v>
      </c>
      <c r="C11" s="328" t="s">
        <v>77</v>
      </c>
      <c r="D11" s="49" t="s">
        <v>191</v>
      </c>
      <c r="E11" s="43">
        <f t="shared" ca="1" si="0"/>
        <v>0</v>
      </c>
      <c r="F11" s="44">
        <f t="shared" ca="1" si="1"/>
        <v>0</v>
      </c>
      <c r="G11" s="45">
        <f t="shared" ca="1" si="2"/>
        <v>0</v>
      </c>
      <c r="H11" s="45">
        <f t="shared" ca="1" si="3"/>
        <v>0</v>
      </c>
      <c r="I11" s="45">
        <f t="shared" ca="1" si="4"/>
        <v>0</v>
      </c>
      <c r="J11" s="45">
        <f t="shared" ca="1" si="5"/>
        <v>0</v>
      </c>
      <c r="K11" s="46"/>
      <c r="L11" s="47">
        <f t="shared" ca="1" si="6"/>
        <v>0</v>
      </c>
      <c r="M11" s="50"/>
    </row>
    <row r="12" spans="2:13" ht="15.75" customHeight="1">
      <c r="B12" s="313">
        <f t="shared" si="7"/>
        <v>44013</v>
      </c>
      <c r="C12" s="328" t="s">
        <v>77</v>
      </c>
      <c r="D12" s="49"/>
      <c r="E12" s="43" t="str">
        <f t="shared" si="0"/>
        <v/>
      </c>
      <c r="F12" s="44" t="str">
        <f t="shared" si="1"/>
        <v/>
      </c>
      <c r="G12" s="45" t="str">
        <f t="shared" si="2"/>
        <v/>
      </c>
      <c r="H12" s="45" t="str">
        <f t="shared" si="3"/>
        <v/>
      </c>
      <c r="I12" s="45" t="str">
        <f t="shared" si="4"/>
        <v/>
      </c>
      <c r="J12" s="45" t="str">
        <f t="shared" si="5"/>
        <v/>
      </c>
      <c r="K12" s="46"/>
      <c r="L12" s="47" t="str">
        <f t="shared" si="6"/>
        <v/>
      </c>
      <c r="M12" s="50"/>
    </row>
    <row r="13" spans="2:13" ht="15.75" customHeight="1">
      <c r="B13" s="313">
        <f t="shared" si="7"/>
        <v>44013</v>
      </c>
      <c r="C13" s="328" t="s">
        <v>77</v>
      </c>
      <c r="D13" s="51"/>
      <c r="E13" s="43" t="str">
        <f t="shared" si="0"/>
        <v/>
      </c>
      <c r="F13" s="44" t="str">
        <f t="shared" si="1"/>
        <v/>
      </c>
      <c r="G13" s="45" t="str">
        <f t="shared" si="2"/>
        <v/>
      </c>
      <c r="H13" s="45" t="str">
        <f t="shared" si="3"/>
        <v/>
      </c>
      <c r="I13" s="45" t="str">
        <f t="shared" si="4"/>
        <v/>
      </c>
      <c r="J13" s="45" t="str">
        <f t="shared" si="5"/>
        <v/>
      </c>
      <c r="K13" s="46"/>
      <c r="L13" s="47" t="str">
        <f t="shared" si="6"/>
        <v/>
      </c>
      <c r="M13" s="50"/>
    </row>
    <row r="14" spans="2:13" ht="15.75" customHeight="1">
      <c r="B14" s="313">
        <f t="shared" si="7"/>
        <v>44013</v>
      </c>
      <c r="C14" s="329" t="s">
        <v>77</v>
      </c>
      <c r="D14" s="52" t="s">
        <v>24</v>
      </c>
      <c r="E14" s="53">
        <f t="shared" ref="E14:L14" ca="1" si="8">SUM(E4:E13)</f>
        <v>83.59</v>
      </c>
      <c r="F14" s="54">
        <f t="shared" ca="1" si="8"/>
        <v>0</v>
      </c>
      <c r="G14" s="55">
        <f t="shared" ca="1" si="8"/>
        <v>38171364</v>
      </c>
      <c r="H14" s="55">
        <f t="shared" ca="1" si="8"/>
        <v>25956534</v>
      </c>
      <c r="I14" s="55">
        <f t="shared" ca="1" si="8"/>
        <v>1951150</v>
      </c>
      <c r="J14" s="55">
        <f t="shared" ca="1" si="8"/>
        <v>10263680</v>
      </c>
      <c r="K14" s="56"/>
      <c r="L14" s="55">
        <f t="shared" ca="1" si="8"/>
        <v>0</v>
      </c>
      <c r="M14" s="50"/>
    </row>
    <row r="15" spans="2:13" ht="15.75" customHeight="1">
      <c r="B15" s="313">
        <f t="shared" si="7"/>
        <v>44013</v>
      </c>
      <c r="C15" s="327" t="s">
        <v>177</v>
      </c>
      <c r="D15" s="57" t="s">
        <v>79</v>
      </c>
      <c r="E15" s="43">
        <f t="shared" ref="E15:E24" ca="1" si="9">IF($D15="","",SUMPRODUCT((D_施業種=$D15)*(D_事業種=$C$15)*(D_申請月日=$B$15),D_面積))</f>
        <v>0</v>
      </c>
      <c r="F15" s="44">
        <f t="shared" ref="F15:F24" ca="1" si="10">IF($D15="","",SUMPRODUCT((D_施業種=$D15)*(D_事業種=$C$15)*(D_申請月日=$B$15),D_延長))</f>
        <v>0</v>
      </c>
      <c r="G15" s="45">
        <f t="shared" ref="G15:G24" ca="1" si="11">IF($D15="","",SUMPRODUCT((D_施業種=$D15)*(D_事業種=$C$15)*(D_申請月日=$B$15),D_事業費))</f>
        <v>0</v>
      </c>
      <c r="H15" s="45">
        <f t="shared" ref="H15:H24" ca="1" si="12">IF($D15="","",SUMPRODUCT((D_施業種=$D15)*(D_事業種=$C$15)*(D_申請月日=$B$15),D_国県補助金))</f>
        <v>0</v>
      </c>
      <c r="I15" s="45">
        <f t="shared" ref="I15:I24" ca="1" si="13">IF($D15="","",SUMPRODUCT((D_施業種=$D15)*(D_事業種=$C$15)*(D_申請月日=$B$15),D_市嵩上げ額))</f>
        <v>0</v>
      </c>
      <c r="J15" s="45">
        <f t="shared" ref="J15:J24" ca="1" si="14">IF($D15="","",SUMPRODUCT((D_施業種=$D15)*(D_事業種=$C$15)*(D_申請月日=$B$15),D_自己負担金))</f>
        <v>0</v>
      </c>
      <c r="K15" s="46"/>
      <c r="L15" s="47">
        <f t="shared" ca="1" si="6"/>
        <v>0</v>
      </c>
      <c r="M15" s="50"/>
    </row>
    <row r="16" spans="2:13" ht="15.75" customHeight="1">
      <c r="B16" s="313">
        <f t="shared" si="7"/>
        <v>44013</v>
      </c>
      <c r="C16" s="328" t="s">
        <v>77</v>
      </c>
      <c r="D16" s="49" t="s">
        <v>188</v>
      </c>
      <c r="E16" s="43">
        <f t="shared" ca="1" si="9"/>
        <v>0</v>
      </c>
      <c r="F16" s="44">
        <f t="shared" ca="1" si="10"/>
        <v>0</v>
      </c>
      <c r="G16" s="45">
        <f t="shared" ca="1" si="11"/>
        <v>0</v>
      </c>
      <c r="H16" s="45">
        <f t="shared" ca="1" si="12"/>
        <v>0</v>
      </c>
      <c r="I16" s="45">
        <f t="shared" ca="1" si="13"/>
        <v>0</v>
      </c>
      <c r="J16" s="45">
        <f t="shared" ca="1" si="14"/>
        <v>0</v>
      </c>
      <c r="K16" s="46"/>
      <c r="L16" s="47">
        <f t="shared" ca="1" si="6"/>
        <v>0</v>
      </c>
      <c r="M16" s="50"/>
    </row>
    <row r="17" spans="2:13" ht="15.75" customHeight="1">
      <c r="B17" s="313">
        <f t="shared" si="7"/>
        <v>44013</v>
      </c>
      <c r="C17" s="328" t="s">
        <v>77</v>
      </c>
      <c r="D17" s="49" t="s">
        <v>189</v>
      </c>
      <c r="E17" s="43">
        <f t="shared" ca="1" si="9"/>
        <v>0</v>
      </c>
      <c r="F17" s="44">
        <f t="shared" ca="1" si="10"/>
        <v>0</v>
      </c>
      <c r="G17" s="45">
        <f t="shared" ca="1" si="11"/>
        <v>0</v>
      </c>
      <c r="H17" s="45">
        <f t="shared" ca="1" si="12"/>
        <v>0</v>
      </c>
      <c r="I17" s="45">
        <f t="shared" ca="1" si="13"/>
        <v>0</v>
      </c>
      <c r="J17" s="45">
        <f t="shared" ca="1" si="14"/>
        <v>0</v>
      </c>
      <c r="K17" s="46"/>
      <c r="L17" s="47">
        <f t="shared" ca="1" si="6"/>
        <v>0</v>
      </c>
      <c r="M17" s="50"/>
    </row>
    <row r="18" spans="2:13" ht="15.75" customHeight="1">
      <c r="B18" s="313">
        <f t="shared" si="7"/>
        <v>44013</v>
      </c>
      <c r="C18" s="328" t="s">
        <v>77</v>
      </c>
      <c r="D18" s="49" t="s">
        <v>80</v>
      </c>
      <c r="E18" s="43">
        <f t="shared" ca="1" si="9"/>
        <v>0</v>
      </c>
      <c r="F18" s="44">
        <f t="shared" ca="1" si="10"/>
        <v>0</v>
      </c>
      <c r="G18" s="45">
        <f t="shared" ca="1" si="11"/>
        <v>0</v>
      </c>
      <c r="H18" s="45">
        <f t="shared" ca="1" si="12"/>
        <v>0</v>
      </c>
      <c r="I18" s="45">
        <f t="shared" ca="1" si="13"/>
        <v>0</v>
      </c>
      <c r="J18" s="45">
        <f t="shared" ca="1" si="14"/>
        <v>0</v>
      </c>
      <c r="K18" s="46"/>
      <c r="L18" s="47">
        <f t="shared" ca="1" si="6"/>
        <v>0</v>
      </c>
      <c r="M18" s="50"/>
    </row>
    <row r="19" spans="2:13" ht="15.75" customHeight="1">
      <c r="B19" s="313">
        <f t="shared" si="7"/>
        <v>44013</v>
      </c>
      <c r="C19" s="328" t="s">
        <v>77</v>
      </c>
      <c r="D19" s="49" t="s">
        <v>81</v>
      </c>
      <c r="E19" s="43">
        <f t="shared" ca="1" si="9"/>
        <v>0</v>
      </c>
      <c r="F19" s="44">
        <f t="shared" ca="1" si="10"/>
        <v>0</v>
      </c>
      <c r="G19" s="45">
        <f t="shared" ca="1" si="11"/>
        <v>0</v>
      </c>
      <c r="H19" s="45">
        <f t="shared" ca="1" si="12"/>
        <v>0</v>
      </c>
      <c r="I19" s="45">
        <f t="shared" ca="1" si="13"/>
        <v>0</v>
      </c>
      <c r="J19" s="45">
        <f t="shared" ca="1" si="14"/>
        <v>0</v>
      </c>
      <c r="K19" s="46"/>
      <c r="L19" s="47">
        <f t="shared" ca="1" si="6"/>
        <v>0</v>
      </c>
      <c r="M19" s="50"/>
    </row>
    <row r="20" spans="2:13" ht="15.75" customHeight="1">
      <c r="B20" s="313">
        <f t="shared" si="7"/>
        <v>44013</v>
      </c>
      <c r="C20" s="328" t="s">
        <v>77</v>
      </c>
      <c r="D20" s="49" t="s">
        <v>83</v>
      </c>
      <c r="E20" s="43">
        <f t="shared" ca="1" si="9"/>
        <v>1.6</v>
      </c>
      <c r="F20" s="44">
        <f t="shared" ca="1" si="10"/>
        <v>0</v>
      </c>
      <c r="G20" s="45">
        <f t="shared" ca="1" si="11"/>
        <v>167019</v>
      </c>
      <c r="H20" s="45">
        <f t="shared" ca="1" si="12"/>
        <v>113573</v>
      </c>
      <c r="I20" s="45">
        <f t="shared" ca="1" si="13"/>
        <v>11691</v>
      </c>
      <c r="J20" s="45">
        <f t="shared" ca="1" si="14"/>
        <v>41755</v>
      </c>
      <c r="K20" s="46"/>
      <c r="L20" s="47">
        <f t="shared" ca="1" si="6"/>
        <v>0</v>
      </c>
      <c r="M20" s="50"/>
    </row>
    <row r="21" spans="2:13" ht="15.75" customHeight="1">
      <c r="B21" s="313">
        <f t="shared" si="7"/>
        <v>44013</v>
      </c>
      <c r="C21" s="328" t="s">
        <v>77</v>
      </c>
      <c r="D21" s="49" t="s">
        <v>190</v>
      </c>
      <c r="E21" s="43">
        <f t="shared" ca="1" si="9"/>
        <v>10.039999999999999</v>
      </c>
      <c r="F21" s="44">
        <f t="shared" ca="1" si="10"/>
        <v>0</v>
      </c>
      <c r="G21" s="45">
        <f t="shared" ca="1" si="11"/>
        <v>4288554</v>
      </c>
      <c r="H21" s="45">
        <f t="shared" ca="1" si="12"/>
        <v>2916217</v>
      </c>
      <c r="I21" s="45">
        <f t="shared" ca="1" si="13"/>
        <v>214427</v>
      </c>
      <c r="J21" s="45">
        <f t="shared" ca="1" si="14"/>
        <v>1157910</v>
      </c>
      <c r="K21" s="46"/>
      <c r="L21" s="47">
        <f t="shared" ca="1" si="6"/>
        <v>0</v>
      </c>
      <c r="M21" s="50"/>
    </row>
    <row r="22" spans="2:13" ht="15.75" customHeight="1">
      <c r="B22" s="313">
        <f t="shared" ref="B22:B36" si="15">B21</f>
        <v>44013</v>
      </c>
      <c r="C22" s="328" t="s">
        <v>77</v>
      </c>
      <c r="D22" s="49" t="s">
        <v>191</v>
      </c>
      <c r="E22" s="43">
        <f t="shared" ca="1" si="9"/>
        <v>0</v>
      </c>
      <c r="F22" s="44">
        <f t="shared" ca="1" si="10"/>
        <v>0</v>
      </c>
      <c r="G22" s="45">
        <f t="shared" ca="1" si="11"/>
        <v>0</v>
      </c>
      <c r="H22" s="45">
        <f t="shared" ca="1" si="12"/>
        <v>0</v>
      </c>
      <c r="I22" s="45">
        <f t="shared" ca="1" si="13"/>
        <v>0</v>
      </c>
      <c r="J22" s="45">
        <f t="shared" ca="1" si="14"/>
        <v>0</v>
      </c>
      <c r="K22" s="46"/>
      <c r="L22" s="47">
        <f t="shared" ca="1" si="6"/>
        <v>0</v>
      </c>
      <c r="M22" s="50"/>
    </row>
    <row r="23" spans="2:13" ht="15.75" customHeight="1">
      <c r="B23" s="313">
        <f t="shared" si="15"/>
        <v>44013</v>
      </c>
      <c r="C23" s="328" t="s">
        <v>77</v>
      </c>
      <c r="D23" s="49"/>
      <c r="E23" s="43" t="str">
        <f t="shared" si="9"/>
        <v/>
      </c>
      <c r="F23" s="44" t="str">
        <f t="shared" si="10"/>
        <v/>
      </c>
      <c r="G23" s="45" t="str">
        <f t="shared" si="11"/>
        <v/>
      </c>
      <c r="H23" s="45" t="str">
        <f t="shared" si="12"/>
        <v/>
      </c>
      <c r="I23" s="45" t="str">
        <f t="shared" si="13"/>
        <v/>
      </c>
      <c r="J23" s="45" t="str">
        <f t="shared" si="14"/>
        <v/>
      </c>
      <c r="K23" s="46"/>
      <c r="L23" s="47" t="str">
        <f t="shared" si="6"/>
        <v/>
      </c>
      <c r="M23" s="50"/>
    </row>
    <row r="24" spans="2:13" ht="15.75" customHeight="1">
      <c r="B24" s="313">
        <f t="shared" si="15"/>
        <v>44013</v>
      </c>
      <c r="C24" s="328" t="s">
        <v>77</v>
      </c>
      <c r="D24" s="51"/>
      <c r="E24" s="43" t="str">
        <f t="shared" si="9"/>
        <v/>
      </c>
      <c r="F24" s="44" t="str">
        <f t="shared" si="10"/>
        <v/>
      </c>
      <c r="G24" s="45" t="str">
        <f t="shared" si="11"/>
        <v/>
      </c>
      <c r="H24" s="45" t="str">
        <f t="shared" si="12"/>
        <v/>
      </c>
      <c r="I24" s="45" t="str">
        <f t="shared" si="13"/>
        <v/>
      </c>
      <c r="J24" s="45" t="str">
        <f t="shared" si="14"/>
        <v/>
      </c>
      <c r="K24" s="46"/>
      <c r="L24" s="47" t="str">
        <f t="shared" si="6"/>
        <v/>
      </c>
      <c r="M24" s="50"/>
    </row>
    <row r="25" spans="2:13" ht="15.75" customHeight="1">
      <c r="B25" s="313">
        <f t="shared" si="15"/>
        <v>44013</v>
      </c>
      <c r="C25" s="329" t="s">
        <v>77</v>
      </c>
      <c r="D25" s="52" t="s">
        <v>24</v>
      </c>
      <c r="E25" s="53">
        <f t="shared" ref="E25:L25" ca="1" si="16">SUM(E15:E24)</f>
        <v>11.639999999999999</v>
      </c>
      <c r="F25" s="54">
        <f t="shared" ca="1" si="16"/>
        <v>0</v>
      </c>
      <c r="G25" s="55">
        <f t="shared" ca="1" si="16"/>
        <v>4455573</v>
      </c>
      <c r="H25" s="55">
        <f t="shared" ca="1" si="16"/>
        <v>3029790</v>
      </c>
      <c r="I25" s="55">
        <f t="shared" ca="1" si="16"/>
        <v>226118</v>
      </c>
      <c r="J25" s="55">
        <f t="shared" ca="1" si="16"/>
        <v>1199665</v>
      </c>
      <c r="K25" s="56"/>
      <c r="L25" s="58">
        <f t="shared" ca="1" si="16"/>
        <v>0</v>
      </c>
      <c r="M25" s="50"/>
    </row>
    <row r="26" spans="2:13" ht="15.75" customHeight="1">
      <c r="B26" s="313">
        <f t="shared" si="15"/>
        <v>44013</v>
      </c>
      <c r="C26" s="318" t="s">
        <v>84</v>
      </c>
      <c r="D26" s="42" t="s">
        <v>79</v>
      </c>
      <c r="E26" s="43">
        <f t="shared" ref="E26:J35" ca="1" si="17">IF($D26="","",E4+E15)</f>
        <v>0</v>
      </c>
      <c r="F26" s="44">
        <f t="shared" ca="1" si="17"/>
        <v>0</v>
      </c>
      <c r="G26" s="45">
        <f t="shared" ca="1" si="17"/>
        <v>0</v>
      </c>
      <c r="H26" s="45">
        <f t="shared" ca="1" si="17"/>
        <v>0</v>
      </c>
      <c r="I26" s="45">
        <f t="shared" ca="1" si="17"/>
        <v>0</v>
      </c>
      <c r="J26" s="45">
        <f t="shared" ca="1" si="17"/>
        <v>0</v>
      </c>
      <c r="K26" s="46"/>
      <c r="L26" s="59"/>
      <c r="M26" s="60">
        <f ca="1">IF($D26="","",L4+L15)</f>
        <v>0</v>
      </c>
    </row>
    <row r="27" spans="2:13" ht="15.75" customHeight="1">
      <c r="B27" s="313">
        <f t="shared" si="15"/>
        <v>44013</v>
      </c>
      <c r="C27" s="319" t="s">
        <v>84</v>
      </c>
      <c r="D27" s="49" t="s">
        <v>188</v>
      </c>
      <c r="E27" s="43">
        <f t="shared" ca="1" si="17"/>
        <v>0</v>
      </c>
      <c r="F27" s="44">
        <f t="shared" ca="1" si="17"/>
        <v>0</v>
      </c>
      <c r="G27" s="45">
        <f t="shared" ca="1" si="17"/>
        <v>0</v>
      </c>
      <c r="H27" s="45">
        <f t="shared" ca="1" si="17"/>
        <v>0</v>
      </c>
      <c r="I27" s="45">
        <f t="shared" ca="1" si="17"/>
        <v>0</v>
      </c>
      <c r="J27" s="45">
        <f t="shared" ca="1" si="17"/>
        <v>0</v>
      </c>
      <c r="K27" s="46"/>
      <c r="L27" s="61"/>
      <c r="M27" s="62">
        <f t="shared" ref="M27:M35" ca="1" si="18">IF($D27="","",L5+L16)</f>
        <v>0</v>
      </c>
    </row>
    <row r="28" spans="2:13" ht="15.75" customHeight="1">
      <c r="B28" s="313">
        <f t="shared" si="15"/>
        <v>44013</v>
      </c>
      <c r="C28" s="319" t="s">
        <v>84</v>
      </c>
      <c r="D28" s="49" t="s">
        <v>189</v>
      </c>
      <c r="E28" s="43">
        <f t="shared" ca="1" si="17"/>
        <v>0</v>
      </c>
      <c r="F28" s="44">
        <f t="shared" ca="1" si="17"/>
        <v>0</v>
      </c>
      <c r="G28" s="45">
        <f t="shared" ca="1" si="17"/>
        <v>0</v>
      </c>
      <c r="H28" s="45">
        <f t="shared" ca="1" si="17"/>
        <v>0</v>
      </c>
      <c r="I28" s="45">
        <f t="shared" ca="1" si="17"/>
        <v>0</v>
      </c>
      <c r="J28" s="45">
        <f t="shared" ca="1" si="17"/>
        <v>0</v>
      </c>
      <c r="K28" s="46"/>
      <c r="L28" s="61"/>
      <c r="M28" s="62">
        <f t="shared" ca="1" si="18"/>
        <v>0</v>
      </c>
    </row>
    <row r="29" spans="2:13" ht="15.75" customHeight="1">
      <c r="B29" s="313">
        <f t="shared" si="15"/>
        <v>44013</v>
      </c>
      <c r="C29" s="319" t="s">
        <v>84</v>
      </c>
      <c r="D29" s="49" t="s">
        <v>80</v>
      </c>
      <c r="E29" s="43">
        <f t="shared" ca="1" si="17"/>
        <v>3.41</v>
      </c>
      <c r="F29" s="44">
        <f t="shared" ca="1" si="17"/>
        <v>0</v>
      </c>
      <c r="G29" s="45">
        <f t="shared" ca="1" si="17"/>
        <v>608582</v>
      </c>
      <c r="H29" s="45">
        <f t="shared" ca="1" si="17"/>
        <v>413836</v>
      </c>
      <c r="I29" s="45">
        <f t="shared" ca="1" si="17"/>
        <v>42600</v>
      </c>
      <c r="J29" s="45">
        <f t="shared" ca="1" si="17"/>
        <v>152146</v>
      </c>
      <c r="K29" s="46"/>
      <c r="L29" s="63"/>
      <c r="M29" s="62">
        <f t="shared" ca="1" si="18"/>
        <v>0</v>
      </c>
    </row>
    <row r="30" spans="2:13" ht="15.75" customHeight="1">
      <c r="B30" s="313">
        <f t="shared" si="15"/>
        <v>44013</v>
      </c>
      <c r="C30" s="319" t="s">
        <v>84</v>
      </c>
      <c r="D30" s="49" t="s">
        <v>81</v>
      </c>
      <c r="E30" s="43">
        <f t="shared" ca="1" si="17"/>
        <v>0</v>
      </c>
      <c r="F30" s="44">
        <f t="shared" ca="1" si="17"/>
        <v>0</v>
      </c>
      <c r="G30" s="45">
        <f t="shared" ca="1" si="17"/>
        <v>0</v>
      </c>
      <c r="H30" s="45">
        <f t="shared" ca="1" si="17"/>
        <v>0</v>
      </c>
      <c r="I30" s="45">
        <f t="shared" ca="1" si="17"/>
        <v>0</v>
      </c>
      <c r="J30" s="45">
        <f t="shared" ca="1" si="17"/>
        <v>0</v>
      </c>
      <c r="K30" s="46"/>
      <c r="L30" s="63"/>
      <c r="M30" s="62">
        <f t="shared" ca="1" si="18"/>
        <v>0</v>
      </c>
    </row>
    <row r="31" spans="2:13" ht="15.75" customHeight="1">
      <c r="B31" s="313">
        <f t="shared" si="15"/>
        <v>44013</v>
      </c>
      <c r="C31" s="319" t="s">
        <v>84</v>
      </c>
      <c r="D31" s="49" t="s">
        <v>83</v>
      </c>
      <c r="E31" s="43">
        <f t="shared" ca="1" si="17"/>
        <v>15.42</v>
      </c>
      <c r="F31" s="44">
        <f t="shared" ca="1" si="17"/>
        <v>0</v>
      </c>
      <c r="G31" s="45">
        <f t="shared" ca="1" si="17"/>
        <v>1687979</v>
      </c>
      <c r="H31" s="45">
        <f t="shared" ca="1" si="17"/>
        <v>1147828</v>
      </c>
      <c r="I31" s="45">
        <f t="shared" ca="1" si="17"/>
        <v>118155</v>
      </c>
      <c r="J31" s="45">
        <f t="shared" ca="1" si="17"/>
        <v>421996</v>
      </c>
      <c r="K31" s="46"/>
      <c r="L31" s="63"/>
      <c r="M31" s="62">
        <f t="shared" ca="1" si="18"/>
        <v>0</v>
      </c>
    </row>
    <row r="32" spans="2:13" ht="15.75" customHeight="1">
      <c r="B32" s="313">
        <f t="shared" si="15"/>
        <v>44013</v>
      </c>
      <c r="C32" s="319" t="s">
        <v>84</v>
      </c>
      <c r="D32" s="49" t="s">
        <v>190</v>
      </c>
      <c r="E32" s="43">
        <f t="shared" ca="1" si="17"/>
        <v>76.400000000000006</v>
      </c>
      <c r="F32" s="44">
        <f t="shared" ca="1" si="17"/>
        <v>0</v>
      </c>
      <c r="G32" s="45">
        <f t="shared" ca="1" si="17"/>
        <v>40330376</v>
      </c>
      <c r="H32" s="45">
        <f t="shared" ca="1" si="17"/>
        <v>27424660</v>
      </c>
      <c r="I32" s="45">
        <f t="shared" ca="1" si="17"/>
        <v>2016513</v>
      </c>
      <c r="J32" s="45">
        <f t="shared" ca="1" si="17"/>
        <v>10889203</v>
      </c>
      <c r="K32" s="46"/>
      <c r="L32" s="64"/>
      <c r="M32" s="65">
        <f t="shared" ca="1" si="18"/>
        <v>0</v>
      </c>
    </row>
    <row r="33" spans="2:13" ht="15.75" customHeight="1">
      <c r="B33" s="313">
        <f t="shared" si="15"/>
        <v>44013</v>
      </c>
      <c r="C33" s="319" t="s">
        <v>84</v>
      </c>
      <c r="D33" s="49" t="s">
        <v>191</v>
      </c>
      <c r="E33" s="43">
        <f t="shared" ca="1" si="17"/>
        <v>0</v>
      </c>
      <c r="F33" s="44">
        <f t="shared" ca="1" si="17"/>
        <v>0</v>
      </c>
      <c r="G33" s="45">
        <f t="shared" ca="1" si="17"/>
        <v>0</v>
      </c>
      <c r="H33" s="45">
        <f t="shared" ca="1" si="17"/>
        <v>0</v>
      </c>
      <c r="I33" s="45">
        <f t="shared" ca="1" si="17"/>
        <v>0</v>
      </c>
      <c r="J33" s="45">
        <f t="shared" ca="1" si="17"/>
        <v>0</v>
      </c>
      <c r="K33" s="46"/>
      <c r="L33" s="61"/>
      <c r="M33" s="62">
        <f t="shared" ca="1" si="18"/>
        <v>0</v>
      </c>
    </row>
    <row r="34" spans="2:13" ht="15.75" customHeight="1">
      <c r="B34" s="313">
        <f t="shared" si="15"/>
        <v>44013</v>
      </c>
      <c r="C34" s="319" t="s">
        <v>84</v>
      </c>
      <c r="D34" s="49"/>
      <c r="E34" s="43" t="str">
        <f t="shared" si="17"/>
        <v/>
      </c>
      <c r="F34" s="44" t="str">
        <f t="shared" si="17"/>
        <v/>
      </c>
      <c r="G34" s="45" t="str">
        <f t="shared" si="17"/>
        <v/>
      </c>
      <c r="H34" s="45" t="str">
        <f t="shared" si="17"/>
        <v/>
      </c>
      <c r="I34" s="45" t="str">
        <f t="shared" si="17"/>
        <v/>
      </c>
      <c r="J34" s="45" t="str">
        <f t="shared" si="17"/>
        <v/>
      </c>
      <c r="K34" s="46"/>
      <c r="L34" s="63"/>
      <c r="M34" s="62" t="str">
        <f t="shared" si="18"/>
        <v/>
      </c>
    </row>
    <row r="35" spans="2:13" ht="15.75" customHeight="1">
      <c r="B35" s="313">
        <f t="shared" si="15"/>
        <v>44013</v>
      </c>
      <c r="C35" s="319" t="s">
        <v>84</v>
      </c>
      <c r="D35" s="66"/>
      <c r="E35" s="43" t="str">
        <f t="shared" si="17"/>
        <v/>
      </c>
      <c r="F35" s="44" t="str">
        <f t="shared" si="17"/>
        <v/>
      </c>
      <c r="G35" s="45" t="str">
        <f t="shared" si="17"/>
        <v/>
      </c>
      <c r="H35" s="45" t="str">
        <f t="shared" si="17"/>
        <v/>
      </c>
      <c r="I35" s="45" t="str">
        <f t="shared" si="17"/>
        <v/>
      </c>
      <c r="J35" s="45" t="str">
        <f t="shared" si="17"/>
        <v/>
      </c>
      <c r="K35" s="46"/>
      <c r="L35" s="64"/>
      <c r="M35" s="62" t="str">
        <f t="shared" si="18"/>
        <v/>
      </c>
    </row>
    <row r="36" spans="2:13" ht="15.75" customHeight="1">
      <c r="B36" s="314">
        <f t="shared" si="15"/>
        <v>44013</v>
      </c>
      <c r="C36" s="320" t="s">
        <v>84</v>
      </c>
      <c r="D36" s="67" t="s">
        <v>24</v>
      </c>
      <c r="E36" s="68">
        <f t="shared" ref="E36:J36" ca="1" si="19">SUM(E26:E35)</f>
        <v>95.23</v>
      </c>
      <c r="F36" s="69">
        <f t="shared" ca="1" si="19"/>
        <v>0</v>
      </c>
      <c r="G36" s="70">
        <f t="shared" ca="1" si="19"/>
        <v>42626937</v>
      </c>
      <c r="H36" s="70">
        <f t="shared" ca="1" si="19"/>
        <v>28986324</v>
      </c>
      <c r="I36" s="70">
        <f t="shared" ca="1" si="19"/>
        <v>2177268</v>
      </c>
      <c r="J36" s="70">
        <f t="shared" ca="1" si="19"/>
        <v>11463345</v>
      </c>
      <c r="K36" s="71"/>
      <c r="L36" s="72"/>
      <c r="M36" s="73">
        <f ca="1">SUM(M26:M35)</f>
        <v>0</v>
      </c>
    </row>
    <row r="37" spans="2:13" ht="15.75" hidden="1" customHeight="1">
      <c r="B37" s="312"/>
      <c r="C37" s="327" t="s">
        <v>174</v>
      </c>
      <c r="D37" s="42" t="s">
        <v>79</v>
      </c>
      <c r="E37" s="43">
        <f t="shared" ref="E37:E46" ca="1" si="20">IF($D37="","",SUMPRODUCT((D_施業種=$D37)*(D_事業種=$C$37)*(D_申請月日=$B$37),D_面積))</f>
        <v>0</v>
      </c>
      <c r="F37" s="44">
        <f t="shared" ref="F37:F46" ca="1" si="21">IF($D37="","",SUMPRODUCT((D_施業種=$D37)*(D_事業種=$C$37)*(D_申請月日=$B$37),D_延長))</f>
        <v>0</v>
      </c>
      <c r="G37" s="45">
        <f t="shared" ref="G37:G46" ca="1" si="22">IF($D37="","",SUMPRODUCT((D_施業種=$D37)*(D_事業種=$C$37)*(D_申請月日=$B$37),D_事業費))</f>
        <v>0</v>
      </c>
      <c r="H37" s="45">
        <f t="shared" ref="H37:H46" ca="1" si="23">IF($D37="","",SUMPRODUCT((D_施業種=$D37)*(D_事業種=$C$37)*(D_申請月日=$B$37),D_国県補助金))</f>
        <v>0</v>
      </c>
      <c r="I37" s="45">
        <f t="shared" ref="I37:I46" ca="1" si="24">IF($D37="","",SUMPRODUCT((D_施業種=$D37)*(D_事業種=$C$37)*(D_申請月日=$B$37),D_市嵩上げ額))</f>
        <v>0</v>
      </c>
      <c r="J37" s="45">
        <f t="shared" ref="J37:J46" ca="1" si="25">IF($D37="","",SUMPRODUCT((D_施業種=$D37)*(D_事業種=$C$37)*(D_申請月日=$B$37),D_自己負担金))</f>
        <v>0</v>
      </c>
      <c r="K37" s="46"/>
      <c r="L37" s="47">
        <f t="shared" ref="L37:L57" ca="1" si="26">IF($D37="","",SUMPRODUCT((D_施業種=$D37)*(D_事業種=$C37)*(D_申請月日=$B37)))</f>
        <v>0</v>
      </c>
      <c r="M37" s="48"/>
    </row>
    <row r="38" spans="2:13" ht="15.75" hidden="1" customHeight="1">
      <c r="B38" s="313"/>
      <c r="C38" s="328" t="s">
        <v>77</v>
      </c>
      <c r="D38" s="49" t="s">
        <v>188</v>
      </c>
      <c r="E38" s="43">
        <f t="shared" ca="1" si="20"/>
        <v>0</v>
      </c>
      <c r="F38" s="44">
        <f t="shared" ca="1" si="21"/>
        <v>0</v>
      </c>
      <c r="G38" s="45">
        <f t="shared" ca="1" si="22"/>
        <v>0</v>
      </c>
      <c r="H38" s="45">
        <f t="shared" ca="1" si="23"/>
        <v>0</v>
      </c>
      <c r="I38" s="45">
        <f t="shared" ca="1" si="24"/>
        <v>0</v>
      </c>
      <c r="J38" s="45">
        <f t="shared" ca="1" si="25"/>
        <v>0</v>
      </c>
      <c r="K38" s="46"/>
      <c r="L38" s="47">
        <f t="shared" ca="1" si="26"/>
        <v>0</v>
      </c>
      <c r="M38" s="50"/>
    </row>
    <row r="39" spans="2:13" ht="15.75" hidden="1" customHeight="1">
      <c r="B39" s="313"/>
      <c r="C39" s="328" t="s">
        <v>77</v>
      </c>
      <c r="D39" s="49" t="s">
        <v>189</v>
      </c>
      <c r="E39" s="43">
        <f t="shared" ca="1" si="20"/>
        <v>0</v>
      </c>
      <c r="F39" s="44">
        <f t="shared" ca="1" si="21"/>
        <v>0</v>
      </c>
      <c r="G39" s="45">
        <f t="shared" ca="1" si="22"/>
        <v>0</v>
      </c>
      <c r="H39" s="45">
        <f t="shared" ca="1" si="23"/>
        <v>0</v>
      </c>
      <c r="I39" s="45">
        <f t="shared" ca="1" si="24"/>
        <v>0</v>
      </c>
      <c r="J39" s="45">
        <f t="shared" ca="1" si="25"/>
        <v>0</v>
      </c>
      <c r="K39" s="46"/>
      <c r="L39" s="47">
        <f t="shared" ca="1" si="26"/>
        <v>0</v>
      </c>
      <c r="M39" s="50"/>
    </row>
    <row r="40" spans="2:13" ht="15.75" hidden="1" customHeight="1">
      <c r="B40" s="313"/>
      <c r="C40" s="328" t="s">
        <v>77</v>
      </c>
      <c r="D40" s="49" t="s">
        <v>80</v>
      </c>
      <c r="E40" s="43">
        <f t="shared" ca="1" si="20"/>
        <v>0</v>
      </c>
      <c r="F40" s="44">
        <f t="shared" ca="1" si="21"/>
        <v>0</v>
      </c>
      <c r="G40" s="45">
        <f t="shared" ca="1" si="22"/>
        <v>0</v>
      </c>
      <c r="H40" s="45">
        <f t="shared" ca="1" si="23"/>
        <v>0</v>
      </c>
      <c r="I40" s="45">
        <f t="shared" ca="1" si="24"/>
        <v>0</v>
      </c>
      <c r="J40" s="45">
        <f t="shared" ca="1" si="25"/>
        <v>0</v>
      </c>
      <c r="K40" s="46"/>
      <c r="L40" s="47">
        <f t="shared" ca="1" si="26"/>
        <v>0</v>
      </c>
      <c r="M40" s="50"/>
    </row>
    <row r="41" spans="2:13" ht="15.75" hidden="1" customHeight="1">
      <c r="B41" s="313"/>
      <c r="C41" s="328" t="s">
        <v>77</v>
      </c>
      <c r="D41" s="49" t="s">
        <v>81</v>
      </c>
      <c r="E41" s="43">
        <f t="shared" ca="1" si="20"/>
        <v>0</v>
      </c>
      <c r="F41" s="44">
        <f t="shared" ca="1" si="21"/>
        <v>0</v>
      </c>
      <c r="G41" s="45">
        <f t="shared" ca="1" si="22"/>
        <v>0</v>
      </c>
      <c r="H41" s="45">
        <f t="shared" ca="1" si="23"/>
        <v>0</v>
      </c>
      <c r="I41" s="45">
        <f t="shared" ca="1" si="24"/>
        <v>0</v>
      </c>
      <c r="J41" s="45">
        <f t="shared" ca="1" si="25"/>
        <v>0</v>
      </c>
      <c r="K41" s="46"/>
      <c r="L41" s="47">
        <f t="shared" ca="1" si="26"/>
        <v>0</v>
      </c>
      <c r="M41" s="50"/>
    </row>
    <row r="42" spans="2:13" ht="15.75" hidden="1" customHeight="1">
      <c r="B42" s="313"/>
      <c r="C42" s="328" t="s">
        <v>77</v>
      </c>
      <c r="D42" s="49" t="s">
        <v>83</v>
      </c>
      <c r="E42" s="43">
        <f t="shared" ca="1" si="20"/>
        <v>0</v>
      </c>
      <c r="F42" s="44">
        <f t="shared" ca="1" si="21"/>
        <v>0</v>
      </c>
      <c r="G42" s="45">
        <f t="shared" ca="1" si="22"/>
        <v>0</v>
      </c>
      <c r="H42" s="45">
        <f t="shared" ca="1" si="23"/>
        <v>0</v>
      </c>
      <c r="I42" s="45">
        <f t="shared" ca="1" si="24"/>
        <v>0</v>
      </c>
      <c r="J42" s="45">
        <f t="shared" ca="1" si="25"/>
        <v>0</v>
      </c>
      <c r="K42" s="46"/>
      <c r="L42" s="47">
        <f t="shared" ca="1" si="26"/>
        <v>0</v>
      </c>
      <c r="M42" s="50"/>
    </row>
    <row r="43" spans="2:13" ht="15.75" hidden="1" customHeight="1">
      <c r="B43" s="313"/>
      <c r="C43" s="328" t="s">
        <v>77</v>
      </c>
      <c r="D43" s="49" t="s">
        <v>190</v>
      </c>
      <c r="E43" s="43">
        <f t="shared" ca="1" si="20"/>
        <v>0</v>
      </c>
      <c r="F43" s="44">
        <f t="shared" ca="1" si="21"/>
        <v>0</v>
      </c>
      <c r="G43" s="45">
        <f t="shared" ca="1" si="22"/>
        <v>0</v>
      </c>
      <c r="H43" s="45">
        <f t="shared" ca="1" si="23"/>
        <v>0</v>
      </c>
      <c r="I43" s="45">
        <f t="shared" ca="1" si="24"/>
        <v>0</v>
      </c>
      <c r="J43" s="45">
        <f t="shared" ca="1" si="25"/>
        <v>0</v>
      </c>
      <c r="K43" s="46"/>
      <c r="L43" s="47">
        <f t="shared" ca="1" si="26"/>
        <v>0</v>
      </c>
      <c r="M43" s="50"/>
    </row>
    <row r="44" spans="2:13" ht="15.75" hidden="1" customHeight="1">
      <c r="B44" s="313"/>
      <c r="C44" s="328" t="s">
        <v>77</v>
      </c>
      <c r="D44" s="49" t="s">
        <v>191</v>
      </c>
      <c r="E44" s="43">
        <f t="shared" ca="1" si="20"/>
        <v>0</v>
      </c>
      <c r="F44" s="44">
        <f t="shared" ca="1" si="21"/>
        <v>0</v>
      </c>
      <c r="G44" s="45">
        <f t="shared" ca="1" si="22"/>
        <v>0</v>
      </c>
      <c r="H44" s="45">
        <f t="shared" ca="1" si="23"/>
        <v>0</v>
      </c>
      <c r="I44" s="45">
        <f t="shared" ca="1" si="24"/>
        <v>0</v>
      </c>
      <c r="J44" s="45">
        <f t="shared" ca="1" si="25"/>
        <v>0</v>
      </c>
      <c r="K44" s="46"/>
      <c r="L44" s="47">
        <f t="shared" ca="1" si="26"/>
        <v>0</v>
      </c>
      <c r="M44" s="50"/>
    </row>
    <row r="45" spans="2:13" ht="15.75" hidden="1" customHeight="1">
      <c r="B45" s="313"/>
      <c r="C45" s="328" t="s">
        <v>77</v>
      </c>
      <c r="D45" s="49"/>
      <c r="E45" s="43" t="str">
        <f t="shared" si="20"/>
        <v/>
      </c>
      <c r="F45" s="44" t="str">
        <f t="shared" si="21"/>
        <v/>
      </c>
      <c r="G45" s="45" t="str">
        <f t="shared" si="22"/>
        <v/>
      </c>
      <c r="H45" s="45" t="str">
        <f t="shared" si="23"/>
        <v/>
      </c>
      <c r="I45" s="45" t="str">
        <f t="shared" si="24"/>
        <v/>
      </c>
      <c r="J45" s="45" t="str">
        <f t="shared" si="25"/>
        <v/>
      </c>
      <c r="K45" s="46"/>
      <c r="L45" s="47" t="str">
        <f t="shared" si="26"/>
        <v/>
      </c>
      <c r="M45" s="50"/>
    </row>
    <row r="46" spans="2:13" ht="15.75" hidden="1" customHeight="1">
      <c r="B46" s="313"/>
      <c r="C46" s="328" t="s">
        <v>77</v>
      </c>
      <c r="D46" s="51"/>
      <c r="E46" s="43" t="str">
        <f t="shared" si="20"/>
        <v/>
      </c>
      <c r="F46" s="44" t="str">
        <f t="shared" si="21"/>
        <v/>
      </c>
      <c r="G46" s="45" t="str">
        <f t="shared" si="22"/>
        <v/>
      </c>
      <c r="H46" s="45" t="str">
        <f t="shared" si="23"/>
        <v/>
      </c>
      <c r="I46" s="45" t="str">
        <f t="shared" si="24"/>
        <v/>
      </c>
      <c r="J46" s="45" t="str">
        <f t="shared" si="25"/>
        <v/>
      </c>
      <c r="K46" s="46"/>
      <c r="L46" s="47" t="str">
        <f t="shared" si="26"/>
        <v/>
      </c>
      <c r="M46" s="50"/>
    </row>
    <row r="47" spans="2:13" ht="15.75" hidden="1" customHeight="1">
      <c r="B47" s="313"/>
      <c r="C47" s="329" t="s">
        <v>77</v>
      </c>
      <c r="D47" s="52" t="s">
        <v>24</v>
      </c>
      <c r="E47" s="53">
        <f t="shared" ref="E47:L47" ca="1" si="27">SUM(E37:E46)</f>
        <v>0</v>
      </c>
      <c r="F47" s="54">
        <f t="shared" ca="1" si="27"/>
        <v>0</v>
      </c>
      <c r="G47" s="55">
        <f t="shared" ca="1" si="27"/>
        <v>0</v>
      </c>
      <c r="H47" s="55">
        <f t="shared" ca="1" si="27"/>
        <v>0</v>
      </c>
      <c r="I47" s="55">
        <f t="shared" ca="1" si="27"/>
        <v>0</v>
      </c>
      <c r="J47" s="55">
        <f t="shared" ca="1" si="27"/>
        <v>0</v>
      </c>
      <c r="K47" s="56"/>
      <c r="L47" s="55">
        <f t="shared" ca="1" si="27"/>
        <v>0</v>
      </c>
      <c r="M47" s="50"/>
    </row>
    <row r="48" spans="2:13" ht="15.75" hidden="1" customHeight="1">
      <c r="B48" s="313"/>
      <c r="C48" s="327" t="s">
        <v>177</v>
      </c>
      <c r="D48" s="57" t="s">
        <v>79</v>
      </c>
      <c r="E48" s="43">
        <f t="shared" ref="E48:E57" ca="1" si="28">IF($D48="","",SUMPRODUCT((D_施業種=$D48)*(D_事業種=$C$48)*(D_申請月日=$B$48),D_面積))</f>
        <v>0</v>
      </c>
      <c r="F48" s="44">
        <f t="shared" ref="F48:F57" ca="1" si="29">IF($D48="","",SUMPRODUCT((D_施業種=$D48)*(D_事業種=$C$48)*(D_申請月日=$B$48),D_延長))</f>
        <v>0</v>
      </c>
      <c r="G48" s="45">
        <f t="shared" ref="G48:G57" ca="1" si="30">IF($D48="","",SUMPRODUCT((D_施業種=$D48)*(D_事業種=$C$48)*(D_申請月日=$B$48),D_事業費))</f>
        <v>0</v>
      </c>
      <c r="H48" s="45">
        <f t="shared" ref="H48:H57" ca="1" si="31">IF($D48="","",SUMPRODUCT((D_施業種=$D48)*(D_事業種=$C$48)*(D_申請月日=$B$48),D_国県補助金))</f>
        <v>0</v>
      </c>
      <c r="I48" s="45">
        <f t="shared" ref="I48:I57" ca="1" si="32">IF($D48="","",SUMPRODUCT((D_施業種=$D48)*(D_事業種=$C$48)*(D_申請月日=$B$48),D_市嵩上げ額))</f>
        <v>0</v>
      </c>
      <c r="J48" s="45">
        <f t="shared" ref="J48:J57" ca="1" si="33">IF($D48="","",SUMPRODUCT((D_施業種=$D48)*(D_事業種=$C$48)*(D_申請月日=$B$48),D_自己負担金))</f>
        <v>0</v>
      </c>
      <c r="K48" s="46"/>
      <c r="L48" s="47">
        <f t="shared" ca="1" si="26"/>
        <v>0</v>
      </c>
      <c r="M48" s="50"/>
    </row>
    <row r="49" spans="2:13" ht="15.75" hidden="1" customHeight="1">
      <c r="B49" s="313"/>
      <c r="C49" s="328" t="s">
        <v>77</v>
      </c>
      <c r="D49" s="49" t="s">
        <v>188</v>
      </c>
      <c r="E49" s="43">
        <f t="shared" ca="1" si="28"/>
        <v>0</v>
      </c>
      <c r="F49" s="44">
        <f t="shared" ca="1" si="29"/>
        <v>0</v>
      </c>
      <c r="G49" s="45">
        <f t="shared" ca="1" si="30"/>
        <v>0</v>
      </c>
      <c r="H49" s="45">
        <f t="shared" ca="1" si="31"/>
        <v>0</v>
      </c>
      <c r="I49" s="45">
        <f t="shared" ca="1" si="32"/>
        <v>0</v>
      </c>
      <c r="J49" s="45">
        <f t="shared" ca="1" si="33"/>
        <v>0</v>
      </c>
      <c r="K49" s="46"/>
      <c r="L49" s="47">
        <f t="shared" ca="1" si="26"/>
        <v>0</v>
      </c>
      <c r="M49" s="50"/>
    </row>
    <row r="50" spans="2:13" ht="15.75" hidden="1" customHeight="1">
      <c r="B50" s="313"/>
      <c r="C50" s="328" t="s">
        <v>77</v>
      </c>
      <c r="D50" s="49" t="s">
        <v>189</v>
      </c>
      <c r="E50" s="43">
        <f t="shared" ca="1" si="28"/>
        <v>0</v>
      </c>
      <c r="F50" s="44">
        <f t="shared" ca="1" si="29"/>
        <v>0</v>
      </c>
      <c r="G50" s="45">
        <f t="shared" ca="1" si="30"/>
        <v>0</v>
      </c>
      <c r="H50" s="45">
        <f t="shared" ca="1" si="31"/>
        <v>0</v>
      </c>
      <c r="I50" s="45">
        <f t="shared" ca="1" si="32"/>
        <v>0</v>
      </c>
      <c r="J50" s="45">
        <f t="shared" ca="1" si="33"/>
        <v>0</v>
      </c>
      <c r="K50" s="46"/>
      <c r="L50" s="47">
        <f t="shared" ca="1" si="26"/>
        <v>0</v>
      </c>
      <c r="M50" s="50"/>
    </row>
    <row r="51" spans="2:13" ht="15.75" hidden="1" customHeight="1">
      <c r="B51" s="313"/>
      <c r="C51" s="328" t="s">
        <v>77</v>
      </c>
      <c r="D51" s="49" t="s">
        <v>80</v>
      </c>
      <c r="E51" s="43">
        <f t="shared" ca="1" si="28"/>
        <v>0</v>
      </c>
      <c r="F51" s="44">
        <f t="shared" ca="1" si="29"/>
        <v>0</v>
      </c>
      <c r="G51" s="45">
        <f t="shared" ca="1" si="30"/>
        <v>0</v>
      </c>
      <c r="H51" s="45">
        <f t="shared" ca="1" si="31"/>
        <v>0</v>
      </c>
      <c r="I51" s="45">
        <f t="shared" ca="1" si="32"/>
        <v>0</v>
      </c>
      <c r="J51" s="45">
        <f t="shared" ca="1" si="33"/>
        <v>0</v>
      </c>
      <c r="K51" s="46"/>
      <c r="L51" s="47">
        <f t="shared" ca="1" si="26"/>
        <v>0</v>
      </c>
      <c r="M51" s="50"/>
    </row>
    <row r="52" spans="2:13" ht="15.75" hidden="1" customHeight="1">
      <c r="B52" s="313"/>
      <c r="C52" s="328" t="s">
        <v>77</v>
      </c>
      <c r="D52" s="49" t="s">
        <v>81</v>
      </c>
      <c r="E52" s="43">
        <f t="shared" ca="1" si="28"/>
        <v>0</v>
      </c>
      <c r="F52" s="44">
        <f t="shared" ca="1" si="29"/>
        <v>0</v>
      </c>
      <c r="G52" s="45">
        <f t="shared" ca="1" si="30"/>
        <v>0</v>
      </c>
      <c r="H52" s="45">
        <f t="shared" ca="1" si="31"/>
        <v>0</v>
      </c>
      <c r="I52" s="45">
        <f t="shared" ca="1" si="32"/>
        <v>0</v>
      </c>
      <c r="J52" s="45">
        <f t="shared" ca="1" si="33"/>
        <v>0</v>
      </c>
      <c r="K52" s="46"/>
      <c r="L52" s="47">
        <f t="shared" ca="1" si="26"/>
        <v>0</v>
      </c>
      <c r="M52" s="50"/>
    </row>
    <row r="53" spans="2:13" ht="15.75" hidden="1" customHeight="1">
      <c r="B53" s="313"/>
      <c r="C53" s="328" t="s">
        <v>77</v>
      </c>
      <c r="D53" s="49" t="s">
        <v>83</v>
      </c>
      <c r="E53" s="43">
        <f t="shared" ca="1" si="28"/>
        <v>0</v>
      </c>
      <c r="F53" s="44">
        <f t="shared" ca="1" si="29"/>
        <v>0</v>
      </c>
      <c r="G53" s="45">
        <f t="shared" ca="1" si="30"/>
        <v>0</v>
      </c>
      <c r="H53" s="45">
        <f t="shared" ca="1" si="31"/>
        <v>0</v>
      </c>
      <c r="I53" s="45">
        <f t="shared" ca="1" si="32"/>
        <v>0</v>
      </c>
      <c r="J53" s="45">
        <f t="shared" ca="1" si="33"/>
        <v>0</v>
      </c>
      <c r="K53" s="46"/>
      <c r="L53" s="47">
        <f t="shared" ca="1" si="26"/>
        <v>0</v>
      </c>
      <c r="M53" s="50"/>
    </row>
    <row r="54" spans="2:13" ht="15.75" hidden="1" customHeight="1">
      <c r="B54" s="313"/>
      <c r="C54" s="328" t="s">
        <v>77</v>
      </c>
      <c r="D54" s="49" t="s">
        <v>190</v>
      </c>
      <c r="E54" s="43">
        <f t="shared" ca="1" si="28"/>
        <v>0</v>
      </c>
      <c r="F54" s="44">
        <f t="shared" ca="1" si="29"/>
        <v>0</v>
      </c>
      <c r="G54" s="45">
        <f t="shared" ca="1" si="30"/>
        <v>0</v>
      </c>
      <c r="H54" s="45">
        <f t="shared" ca="1" si="31"/>
        <v>0</v>
      </c>
      <c r="I54" s="45">
        <f t="shared" ca="1" si="32"/>
        <v>0</v>
      </c>
      <c r="J54" s="45">
        <f t="shared" ca="1" si="33"/>
        <v>0</v>
      </c>
      <c r="K54" s="46"/>
      <c r="L54" s="47">
        <f t="shared" ca="1" si="26"/>
        <v>0</v>
      </c>
      <c r="M54" s="50"/>
    </row>
    <row r="55" spans="2:13" ht="15.75" hidden="1" customHeight="1">
      <c r="B55" s="313"/>
      <c r="C55" s="328" t="s">
        <v>77</v>
      </c>
      <c r="D55" s="49" t="s">
        <v>191</v>
      </c>
      <c r="E55" s="43">
        <f t="shared" ca="1" si="28"/>
        <v>0</v>
      </c>
      <c r="F55" s="44">
        <f t="shared" ca="1" si="29"/>
        <v>0</v>
      </c>
      <c r="G55" s="45">
        <f t="shared" ca="1" si="30"/>
        <v>0</v>
      </c>
      <c r="H55" s="45">
        <f t="shared" ca="1" si="31"/>
        <v>0</v>
      </c>
      <c r="I55" s="45">
        <f t="shared" ca="1" si="32"/>
        <v>0</v>
      </c>
      <c r="J55" s="45">
        <f t="shared" ca="1" si="33"/>
        <v>0</v>
      </c>
      <c r="K55" s="46"/>
      <c r="L55" s="47">
        <f t="shared" ca="1" si="26"/>
        <v>0</v>
      </c>
      <c r="M55" s="50"/>
    </row>
    <row r="56" spans="2:13" ht="15.75" hidden="1" customHeight="1">
      <c r="B56" s="313"/>
      <c r="C56" s="328" t="s">
        <v>77</v>
      </c>
      <c r="D56" s="49"/>
      <c r="E56" s="43" t="str">
        <f t="shared" si="28"/>
        <v/>
      </c>
      <c r="F56" s="44" t="str">
        <f t="shared" si="29"/>
        <v/>
      </c>
      <c r="G56" s="45" t="str">
        <f t="shared" si="30"/>
        <v/>
      </c>
      <c r="H56" s="45" t="str">
        <f t="shared" si="31"/>
        <v/>
      </c>
      <c r="I56" s="45" t="str">
        <f t="shared" si="32"/>
        <v/>
      </c>
      <c r="J56" s="45" t="str">
        <f t="shared" si="33"/>
        <v/>
      </c>
      <c r="K56" s="46"/>
      <c r="L56" s="47" t="str">
        <f t="shared" si="26"/>
        <v/>
      </c>
      <c r="M56" s="50"/>
    </row>
    <row r="57" spans="2:13" ht="15.75" hidden="1" customHeight="1">
      <c r="B57" s="313"/>
      <c r="C57" s="328" t="s">
        <v>77</v>
      </c>
      <c r="D57" s="51"/>
      <c r="E57" s="43" t="str">
        <f t="shared" si="28"/>
        <v/>
      </c>
      <c r="F57" s="44" t="str">
        <f t="shared" si="29"/>
        <v/>
      </c>
      <c r="G57" s="45" t="str">
        <f t="shared" si="30"/>
        <v/>
      </c>
      <c r="H57" s="45" t="str">
        <f t="shared" si="31"/>
        <v/>
      </c>
      <c r="I57" s="45" t="str">
        <f t="shared" si="32"/>
        <v/>
      </c>
      <c r="J57" s="45" t="str">
        <f t="shared" si="33"/>
        <v/>
      </c>
      <c r="K57" s="46"/>
      <c r="L57" s="47" t="str">
        <f t="shared" si="26"/>
        <v/>
      </c>
      <c r="M57" s="50"/>
    </row>
    <row r="58" spans="2:13" ht="15.75" hidden="1" customHeight="1">
      <c r="B58" s="313"/>
      <c r="C58" s="329" t="s">
        <v>77</v>
      </c>
      <c r="D58" s="52" t="s">
        <v>24</v>
      </c>
      <c r="E58" s="53">
        <f t="shared" ref="E58:L58" ca="1" si="34">SUM(E48:E57)</f>
        <v>0</v>
      </c>
      <c r="F58" s="54">
        <f t="shared" ca="1" si="34"/>
        <v>0</v>
      </c>
      <c r="G58" s="55">
        <f t="shared" ca="1" si="34"/>
        <v>0</v>
      </c>
      <c r="H58" s="55">
        <f t="shared" ca="1" si="34"/>
        <v>0</v>
      </c>
      <c r="I58" s="55">
        <f t="shared" ca="1" si="34"/>
        <v>0</v>
      </c>
      <c r="J58" s="55">
        <f t="shared" ca="1" si="34"/>
        <v>0</v>
      </c>
      <c r="K58" s="56"/>
      <c r="L58" s="55">
        <f t="shared" ca="1" si="34"/>
        <v>0</v>
      </c>
      <c r="M58" s="50"/>
    </row>
    <row r="59" spans="2:13" ht="15.75" hidden="1" customHeight="1">
      <c r="B59" s="313"/>
      <c r="C59" s="318" t="s">
        <v>84</v>
      </c>
      <c r="D59" s="42" t="s">
        <v>79</v>
      </c>
      <c r="E59" s="43">
        <f t="shared" ref="E59:J68" ca="1" si="35">IF($D59="","",E37+E48)</f>
        <v>0</v>
      </c>
      <c r="F59" s="44">
        <f t="shared" ca="1" si="35"/>
        <v>0</v>
      </c>
      <c r="G59" s="45">
        <f t="shared" ca="1" si="35"/>
        <v>0</v>
      </c>
      <c r="H59" s="45">
        <f t="shared" ca="1" si="35"/>
        <v>0</v>
      </c>
      <c r="I59" s="45">
        <f t="shared" ca="1" si="35"/>
        <v>0</v>
      </c>
      <c r="J59" s="45">
        <f t="shared" ca="1" si="35"/>
        <v>0</v>
      </c>
      <c r="K59" s="46"/>
      <c r="L59" s="59"/>
      <c r="M59" s="62">
        <f ca="1">IF($D59="","",L37+L48)</f>
        <v>0</v>
      </c>
    </row>
    <row r="60" spans="2:13" ht="15.75" hidden="1" customHeight="1">
      <c r="B60" s="313"/>
      <c r="C60" s="319" t="s">
        <v>84</v>
      </c>
      <c r="D60" s="49" t="s">
        <v>188</v>
      </c>
      <c r="E60" s="43">
        <f t="shared" ca="1" si="35"/>
        <v>0</v>
      </c>
      <c r="F60" s="44">
        <f t="shared" ca="1" si="35"/>
        <v>0</v>
      </c>
      <c r="G60" s="45">
        <f t="shared" ca="1" si="35"/>
        <v>0</v>
      </c>
      <c r="H60" s="45">
        <f t="shared" ca="1" si="35"/>
        <v>0</v>
      </c>
      <c r="I60" s="45">
        <f t="shared" ca="1" si="35"/>
        <v>0</v>
      </c>
      <c r="J60" s="45">
        <f t="shared" ca="1" si="35"/>
        <v>0</v>
      </c>
      <c r="K60" s="46"/>
      <c r="L60" s="61"/>
      <c r="M60" s="62">
        <f t="shared" ref="M60:M68" ca="1" si="36">IF($D60="","",L38+L49)</f>
        <v>0</v>
      </c>
    </row>
    <row r="61" spans="2:13" ht="15.75" hidden="1" customHeight="1">
      <c r="B61" s="313"/>
      <c r="C61" s="319" t="s">
        <v>84</v>
      </c>
      <c r="D61" s="49" t="s">
        <v>189</v>
      </c>
      <c r="E61" s="43">
        <f t="shared" ca="1" si="35"/>
        <v>0</v>
      </c>
      <c r="F61" s="44">
        <f t="shared" ca="1" si="35"/>
        <v>0</v>
      </c>
      <c r="G61" s="45">
        <f t="shared" ca="1" si="35"/>
        <v>0</v>
      </c>
      <c r="H61" s="45">
        <f t="shared" ca="1" si="35"/>
        <v>0</v>
      </c>
      <c r="I61" s="45">
        <f t="shared" ca="1" si="35"/>
        <v>0</v>
      </c>
      <c r="J61" s="45">
        <f t="shared" ca="1" si="35"/>
        <v>0</v>
      </c>
      <c r="K61" s="46"/>
      <c r="L61" s="61"/>
      <c r="M61" s="62">
        <f t="shared" ca="1" si="36"/>
        <v>0</v>
      </c>
    </row>
    <row r="62" spans="2:13" ht="15.75" hidden="1" customHeight="1">
      <c r="B62" s="313"/>
      <c r="C62" s="319" t="s">
        <v>84</v>
      </c>
      <c r="D62" s="49" t="s">
        <v>80</v>
      </c>
      <c r="E62" s="43">
        <f t="shared" ca="1" si="35"/>
        <v>0</v>
      </c>
      <c r="F62" s="44">
        <f t="shared" ca="1" si="35"/>
        <v>0</v>
      </c>
      <c r="G62" s="45">
        <f t="shared" ca="1" si="35"/>
        <v>0</v>
      </c>
      <c r="H62" s="45">
        <f t="shared" ca="1" si="35"/>
        <v>0</v>
      </c>
      <c r="I62" s="45">
        <f t="shared" ca="1" si="35"/>
        <v>0</v>
      </c>
      <c r="J62" s="45">
        <f t="shared" ca="1" si="35"/>
        <v>0</v>
      </c>
      <c r="K62" s="46"/>
      <c r="L62" s="63"/>
      <c r="M62" s="62">
        <f t="shared" ca="1" si="36"/>
        <v>0</v>
      </c>
    </row>
    <row r="63" spans="2:13" ht="15.75" hidden="1" customHeight="1">
      <c r="B63" s="313"/>
      <c r="C63" s="319" t="s">
        <v>84</v>
      </c>
      <c r="D63" s="49" t="s">
        <v>81</v>
      </c>
      <c r="E63" s="43">
        <f t="shared" ca="1" si="35"/>
        <v>0</v>
      </c>
      <c r="F63" s="44">
        <f t="shared" ca="1" si="35"/>
        <v>0</v>
      </c>
      <c r="G63" s="45">
        <f t="shared" ca="1" si="35"/>
        <v>0</v>
      </c>
      <c r="H63" s="45">
        <f t="shared" ca="1" si="35"/>
        <v>0</v>
      </c>
      <c r="I63" s="45">
        <f t="shared" ca="1" si="35"/>
        <v>0</v>
      </c>
      <c r="J63" s="45">
        <f t="shared" ca="1" si="35"/>
        <v>0</v>
      </c>
      <c r="K63" s="46"/>
      <c r="L63" s="63"/>
      <c r="M63" s="62">
        <f t="shared" ca="1" si="36"/>
        <v>0</v>
      </c>
    </row>
    <row r="64" spans="2:13" ht="15.75" hidden="1" customHeight="1">
      <c r="B64" s="313"/>
      <c r="C64" s="319" t="s">
        <v>84</v>
      </c>
      <c r="D64" s="49" t="s">
        <v>83</v>
      </c>
      <c r="E64" s="43">
        <f t="shared" ca="1" si="35"/>
        <v>0</v>
      </c>
      <c r="F64" s="44">
        <f t="shared" ca="1" si="35"/>
        <v>0</v>
      </c>
      <c r="G64" s="45">
        <f t="shared" ca="1" si="35"/>
        <v>0</v>
      </c>
      <c r="H64" s="45">
        <f t="shared" ca="1" si="35"/>
        <v>0</v>
      </c>
      <c r="I64" s="45">
        <f t="shared" ca="1" si="35"/>
        <v>0</v>
      </c>
      <c r="J64" s="45">
        <f t="shared" ca="1" si="35"/>
        <v>0</v>
      </c>
      <c r="K64" s="46"/>
      <c r="L64" s="63"/>
      <c r="M64" s="62">
        <f t="shared" ca="1" si="36"/>
        <v>0</v>
      </c>
    </row>
    <row r="65" spans="2:13" ht="15.75" hidden="1" customHeight="1">
      <c r="B65" s="313"/>
      <c r="C65" s="319" t="s">
        <v>84</v>
      </c>
      <c r="D65" s="49" t="s">
        <v>190</v>
      </c>
      <c r="E65" s="43">
        <f t="shared" ca="1" si="35"/>
        <v>0</v>
      </c>
      <c r="F65" s="44">
        <f t="shared" ca="1" si="35"/>
        <v>0</v>
      </c>
      <c r="G65" s="45">
        <f t="shared" ca="1" si="35"/>
        <v>0</v>
      </c>
      <c r="H65" s="45">
        <f t="shared" ca="1" si="35"/>
        <v>0</v>
      </c>
      <c r="I65" s="45">
        <f t="shared" ca="1" si="35"/>
        <v>0</v>
      </c>
      <c r="J65" s="45">
        <f t="shared" ca="1" si="35"/>
        <v>0</v>
      </c>
      <c r="K65" s="46"/>
      <c r="L65" s="63"/>
      <c r="M65" s="62">
        <f t="shared" ca="1" si="36"/>
        <v>0</v>
      </c>
    </row>
    <row r="66" spans="2:13" ht="15.75" hidden="1" customHeight="1">
      <c r="B66" s="313"/>
      <c r="C66" s="319" t="s">
        <v>84</v>
      </c>
      <c r="D66" s="49" t="s">
        <v>191</v>
      </c>
      <c r="E66" s="43">
        <f t="shared" ca="1" si="35"/>
        <v>0</v>
      </c>
      <c r="F66" s="44">
        <f t="shared" ca="1" si="35"/>
        <v>0</v>
      </c>
      <c r="G66" s="45">
        <f t="shared" ca="1" si="35"/>
        <v>0</v>
      </c>
      <c r="H66" s="45">
        <f t="shared" ca="1" si="35"/>
        <v>0</v>
      </c>
      <c r="I66" s="45">
        <f t="shared" ca="1" si="35"/>
        <v>0</v>
      </c>
      <c r="J66" s="45">
        <f t="shared" ca="1" si="35"/>
        <v>0</v>
      </c>
      <c r="K66" s="46"/>
      <c r="L66" s="63"/>
      <c r="M66" s="62">
        <f t="shared" ca="1" si="36"/>
        <v>0</v>
      </c>
    </row>
    <row r="67" spans="2:13" ht="15.75" hidden="1" customHeight="1">
      <c r="B67" s="313"/>
      <c r="C67" s="319" t="s">
        <v>84</v>
      </c>
      <c r="D67" s="49"/>
      <c r="E67" s="43" t="str">
        <f t="shared" si="35"/>
        <v/>
      </c>
      <c r="F67" s="44" t="str">
        <f t="shared" si="35"/>
        <v/>
      </c>
      <c r="G67" s="45" t="str">
        <f t="shared" si="35"/>
        <v/>
      </c>
      <c r="H67" s="45" t="str">
        <f t="shared" si="35"/>
        <v/>
      </c>
      <c r="I67" s="45" t="str">
        <f t="shared" si="35"/>
        <v/>
      </c>
      <c r="J67" s="45" t="str">
        <f t="shared" si="35"/>
        <v/>
      </c>
      <c r="K67" s="46"/>
      <c r="L67" s="63"/>
      <c r="M67" s="62" t="str">
        <f t="shared" si="36"/>
        <v/>
      </c>
    </row>
    <row r="68" spans="2:13" ht="15.75" hidden="1" customHeight="1">
      <c r="B68" s="313"/>
      <c r="C68" s="319" t="s">
        <v>84</v>
      </c>
      <c r="D68" s="66"/>
      <c r="E68" s="43" t="str">
        <f t="shared" si="35"/>
        <v/>
      </c>
      <c r="F68" s="44" t="str">
        <f t="shared" si="35"/>
        <v/>
      </c>
      <c r="G68" s="45" t="str">
        <f t="shared" si="35"/>
        <v/>
      </c>
      <c r="H68" s="45" t="str">
        <f t="shared" si="35"/>
        <v/>
      </c>
      <c r="I68" s="45" t="str">
        <f t="shared" si="35"/>
        <v/>
      </c>
      <c r="J68" s="45" t="str">
        <f t="shared" si="35"/>
        <v/>
      </c>
      <c r="K68" s="46"/>
      <c r="L68" s="64"/>
      <c r="M68" s="62" t="str">
        <f t="shared" si="36"/>
        <v/>
      </c>
    </row>
    <row r="69" spans="2:13" ht="15.75" hidden="1" customHeight="1">
      <c r="B69" s="314"/>
      <c r="C69" s="320" t="s">
        <v>84</v>
      </c>
      <c r="D69" s="67" t="s">
        <v>24</v>
      </c>
      <c r="E69" s="68">
        <f t="shared" ref="E69:J69" ca="1" si="37">SUM(E59:E68)</f>
        <v>0</v>
      </c>
      <c r="F69" s="69">
        <f t="shared" ca="1" si="37"/>
        <v>0</v>
      </c>
      <c r="G69" s="70">
        <f t="shared" ca="1" si="37"/>
        <v>0</v>
      </c>
      <c r="H69" s="70">
        <f t="shared" ca="1" si="37"/>
        <v>0</v>
      </c>
      <c r="I69" s="70">
        <f t="shared" ca="1" si="37"/>
        <v>0</v>
      </c>
      <c r="J69" s="70">
        <f t="shared" ca="1" si="37"/>
        <v>0</v>
      </c>
      <c r="K69" s="71"/>
      <c r="L69" s="72"/>
      <c r="M69" s="73">
        <f ca="1">SUM(M59:M68)</f>
        <v>0</v>
      </c>
    </row>
    <row r="70" spans="2:13" ht="15.75" hidden="1" customHeight="1">
      <c r="B70" s="312"/>
      <c r="C70" s="327" t="s">
        <v>174</v>
      </c>
      <c r="D70" s="42" t="s">
        <v>79</v>
      </c>
      <c r="E70" s="43">
        <f t="shared" ref="E70:E79" ca="1" si="38">IF($D70="","",SUMPRODUCT((D_施業種=$D70)*(D_事業種=$C$70)*(D_申請月日=$B$70),D_面積))</f>
        <v>0</v>
      </c>
      <c r="F70" s="44">
        <f t="shared" ref="F70:F79" ca="1" si="39">IF($D70="","",SUMPRODUCT((D_施業種=$D70)*(D_事業種=$C$70)*(D_申請月日=$B$70),D_延長))</f>
        <v>0</v>
      </c>
      <c r="G70" s="45">
        <f t="shared" ref="G70:G79" ca="1" si="40">IF($D70="","",SUMPRODUCT((D_施業種=$D70)*(D_事業種=$C$70)*(D_申請月日=$B$70),D_事業費))</f>
        <v>0</v>
      </c>
      <c r="H70" s="45">
        <f t="shared" ref="H70:H79" ca="1" si="41">IF($D70="","",SUMPRODUCT((D_施業種=$D70)*(D_事業種=$C$70)*(D_申請月日=$B$70),D_国県補助金))</f>
        <v>0</v>
      </c>
      <c r="I70" s="45">
        <f t="shared" ref="I70:I79" ca="1" si="42">IF($D70="","",SUMPRODUCT((D_施業種=$D70)*(D_事業種=$C$70)*(D_申請月日=$B$70),D_市嵩上げ額))</f>
        <v>0</v>
      </c>
      <c r="J70" s="45">
        <f t="shared" ref="J70:J79" ca="1" si="43">IF($D70="","",SUMPRODUCT((D_施業種=$D70)*(D_事業種=$C$70)*(D_申請月日=$B$70),D_自己負担金))</f>
        <v>0</v>
      </c>
      <c r="K70" s="46"/>
      <c r="L70" s="47">
        <f t="shared" ref="L70:L90" ca="1" si="44">IF($D70="","",SUMPRODUCT((D_施業種=$D70)*(D_事業種=$C70)*(D_申請月日=$B70)))</f>
        <v>0</v>
      </c>
      <c r="M70" s="48"/>
    </row>
    <row r="71" spans="2:13" ht="15.75" hidden="1" customHeight="1">
      <c r="B71" s="313"/>
      <c r="C71" s="328" t="s">
        <v>77</v>
      </c>
      <c r="D71" s="49" t="s">
        <v>188</v>
      </c>
      <c r="E71" s="43">
        <f t="shared" ca="1" si="38"/>
        <v>0</v>
      </c>
      <c r="F71" s="44">
        <f t="shared" ca="1" si="39"/>
        <v>0</v>
      </c>
      <c r="G71" s="45">
        <f t="shared" ca="1" si="40"/>
        <v>0</v>
      </c>
      <c r="H71" s="45">
        <f t="shared" ca="1" si="41"/>
        <v>0</v>
      </c>
      <c r="I71" s="45">
        <f t="shared" ca="1" si="42"/>
        <v>0</v>
      </c>
      <c r="J71" s="45">
        <f t="shared" ca="1" si="43"/>
        <v>0</v>
      </c>
      <c r="K71" s="46"/>
      <c r="L71" s="47">
        <f t="shared" ca="1" si="44"/>
        <v>0</v>
      </c>
      <c r="M71" s="50"/>
    </row>
    <row r="72" spans="2:13" ht="15.75" hidden="1" customHeight="1">
      <c r="B72" s="313"/>
      <c r="C72" s="328" t="s">
        <v>77</v>
      </c>
      <c r="D72" s="49" t="s">
        <v>189</v>
      </c>
      <c r="E72" s="43">
        <f t="shared" ca="1" si="38"/>
        <v>0</v>
      </c>
      <c r="F72" s="44">
        <f t="shared" ca="1" si="39"/>
        <v>0</v>
      </c>
      <c r="G72" s="45">
        <f t="shared" ca="1" si="40"/>
        <v>0</v>
      </c>
      <c r="H72" s="45">
        <f t="shared" ca="1" si="41"/>
        <v>0</v>
      </c>
      <c r="I72" s="45">
        <f t="shared" ca="1" si="42"/>
        <v>0</v>
      </c>
      <c r="J72" s="45">
        <f t="shared" ca="1" si="43"/>
        <v>0</v>
      </c>
      <c r="K72" s="46"/>
      <c r="L72" s="47">
        <f t="shared" ca="1" si="44"/>
        <v>0</v>
      </c>
      <c r="M72" s="50"/>
    </row>
    <row r="73" spans="2:13" ht="15.75" hidden="1" customHeight="1">
      <c r="B73" s="313"/>
      <c r="C73" s="328" t="s">
        <v>77</v>
      </c>
      <c r="D73" s="49" t="s">
        <v>80</v>
      </c>
      <c r="E73" s="43">
        <f t="shared" ca="1" si="38"/>
        <v>0</v>
      </c>
      <c r="F73" s="44">
        <f t="shared" ca="1" si="39"/>
        <v>0</v>
      </c>
      <c r="G73" s="45">
        <f t="shared" ca="1" si="40"/>
        <v>0</v>
      </c>
      <c r="H73" s="45">
        <f t="shared" ca="1" si="41"/>
        <v>0</v>
      </c>
      <c r="I73" s="45">
        <f t="shared" ca="1" si="42"/>
        <v>0</v>
      </c>
      <c r="J73" s="45">
        <f t="shared" ca="1" si="43"/>
        <v>0</v>
      </c>
      <c r="K73" s="46"/>
      <c r="L73" s="47">
        <f t="shared" ca="1" si="44"/>
        <v>0</v>
      </c>
      <c r="M73" s="50"/>
    </row>
    <row r="74" spans="2:13" ht="15.75" hidden="1" customHeight="1">
      <c r="B74" s="313"/>
      <c r="C74" s="328" t="s">
        <v>77</v>
      </c>
      <c r="D74" s="49" t="s">
        <v>81</v>
      </c>
      <c r="E74" s="43">
        <f t="shared" ca="1" si="38"/>
        <v>0</v>
      </c>
      <c r="F74" s="44">
        <f t="shared" ca="1" si="39"/>
        <v>0</v>
      </c>
      <c r="G74" s="45">
        <f t="shared" ca="1" si="40"/>
        <v>0</v>
      </c>
      <c r="H74" s="45">
        <f t="shared" ca="1" si="41"/>
        <v>0</v>
      </c>
      <c r="I74" s="45">
        <f t="shared" ca="1" si="42"/>
        <v>0</v>
      </c>
      <c r="J74" s="45">
        <f t="shared" ca="1" si="43"/>
        <v>0</v>
      </c>
      <c r="K74" s="46"/>
      <c r="L74" s="47">
        <f t="shared" ca="1" si="44"/>
        <v>0</v>
      </c>
      <c r="M74" s="50"/>
    </row>
    <row r="75" spans="2:13" ht="15.75" hidden="1" customHeight="1">
      <c r="B75" s="313"/>
      <c r="C75" s="328" t="s">
        <v>77</v>
      </c>
      <c r="D75" s="49" t="s">
        <v>83</v>
      </c>
      <c r="E75" s="43">
        <f t="shared" ca="1" si="38"/>
        <v>0</v>
      </c>
      <c r="F75" s="44">
        <f t="shared" ca="1" si="39"/>
        <v>0</v>
      </c>
      <c r="G75" s="45">
        <f t="shared" ca="1" si="40"/>
        <v>0</v>
      </c>
      <c r="H75" s="45">
        <f t="shared" ca="1" si="41"/>
        <v>0</v>
      </c>
      <c r="I75" s="45">
        <f t="shared" ca="1" si="42"/>
        <v>0</v>
      </c>
      <c r="J75" s="45">
        <f t="shared" ca="1" si="43"/>
        <v>0</v>
      </c>
      <c r="K75" s="46"/>
      <c r="L75" s="47">
        <f t="shared" ca="1" si="44"/>
        <v>0</v>
      </c>
      <c r="M75" s="50"/>
    </row>
    <row r="76" spans="2:13" ht="15.75" hidden="1" customHeight="1">
      <c r="B76" s="313"/>
      <c r="C76" s="328" t="s">
        <v>77</v>
      </c>
      <c r="D76" s="49" t="s">
        <v>190</v>
      </c>
      <c r="E76" s="43">
        <f t="shared" ca="1" si="38"/>
        <v>0</v>
      </c>
      <c r="F76" s="44">
        <f t="shared" ca="1" si="39"/>
        <v>0</v>
      </c>
      <c r="G76" s="45">
        <f t="shared" ca="1" si="40"/>
        <v>0</v>
      </c>
      <c r="H76" s="45">
        <f t="shared" ca="1" si="41"/>
        <v>0</v>
      </c>
      <c r="I76" s="45">
        <f t="shared" ca="1" si="42"/>
        <v>0</v>
      </c>
      <c r="J76" s="45">
        <f t="shared" ca="1" si="43"/>
        <v>0</v>
      </c>
      <c r="K76" s="46"/>
      <c r="L76" s="47">
        <f t="shared" ca="1" si="44"/>
        <v>0</v>
      </c>
      <c r="M76" s="50"/>
    </row>
    <row r="77" spans="2:13" ht="15.75" hidden="1" customHeight="1">
      <c r="B77" s="313"/>
      <c r="C77" s="328" t="s">
        <v>77</v>
      </c>
      <c r="D77" s="49" t="s">
        <v>191</v>
      </c>
      <c r="E77" s="43">
        <f t="shared" ca="1" si="38"/>
        <v>0</v>
      </c>
      <c r="F77" s="44">
        <f t="shared" ca="1" si="39"/>
        <v>0</v>
      </c>
      <c r="G77" s="45">
        <f t="shared" ca="1" si="40"/>
        <v>0</v>
      </c>
      <c r="H77" s="45">
        <f t="shared" ca="1" si="41"/>
        <v>0</v>
      </c>
      <c r="I77" s="45">
        <f t="shared" ca="1" si="42"/>
        <v>0</v>
      </c>
      <c r="J77" s="45">
        <f t="shared" ca="1" si="43"/>
        <v>0</v>
      </c>
      <c r="K77" s="46"/>
      <c r="L77" s="47">
        <f t="shared" ca="1" si="44"/>
        <v>0</v>
      </c>
      <c r="M77" s="50"/>
    </row>
    <row r="78" spans="2:13" ht="15.75" hidden="1" customHeight="1">
      <c r="B78" s="313"/>
      <c r="C78" s="328" t="s">
        <v>77</v>
      </c>
      <c r="D78" s="49"/>
      <c r="E78" s="43" t="str">
        <f t="shared" si="38"/>
        <v/>
      </c>
      <c r="F78" s="44" t="str">
        <f t="shared" si="39"/>
        <v/>
      </c>
      <c r="G78" s="45" t="str">
        <f t="shared" si="40"/>
        <v/>
      </c>
      <c r="H78" s="45" t="str">
        <f t="shared" si="41"/>
        <v/>
      </c>
      <c r="I78" s="45" t="str">
        <f t="shared" si="42"/>
        <v/>
      </c>
      <c r="J78" s="45" t="str">
        <f t="shared" si="43"/>
        <v/>
      </c>
      <c r="K78" s="46"/>
      <c r="L78" s="47" t="str">
        <f t="shared" si="44"/>
        <v/>
      </c>
      <c r="M78" s="50"/>
    </row>
    <row r="79" spans="2:13" ht="15.75" hidden="1" customHeight="1">
      <c r="B79" s="313"/>
      <c r="C79" s="328" t="s">
        <v>77</v>
      </c>
      <c r="D79" s="51"/>
      <c r="E79" s="43" t="str">
        <f t="shared" si="38"/>
        <v/>
      </c>
      <c r="F79" s="44" t="str">
        <f t="shared" si="39"/>
        <v/>
      </c>
      <c r="G79" s="45" t="str">
        <f t="shared" si="40"/>
        <v/>
      </c>
      <c r="H79" s="45" t="str">
        <f t="shared" si="41"/>
        <v/>
      </c>
      <c r="I79" s="45" t="str">
        <f t="shared" si="42"/>
        <v/>
      </c>
      <c r="J79" s="45" t="str">
        <f t="shared" si="43"/>
        <v/>
      </c>
      <c r="K79" s="46"/>
      <c r="L79" s="47" t="str">
        <f t="shared" si="44"/>
        <v/>
      </c>
      <c r="M79" s="50"/>
    </row>
    <row r="80" spans="2:13" ht="15.75" hidden="1" customHeight="1">
      <c r="B80" s="313"/>
      <c r="C80" s="329" t="s">
        <v>77</v>
      </c>
      <c r="D80" s="52" t="s">
        <v>24</v>
      </c>
      <c r="E80" s="53">
        <f t="shared" ref="E80:L80" ca="1" si="45">SUM(E70:E79)</f>
        <v>0</v>
      </c>
      <c r="F80" s="54">
        <f t="shared" ca="1" si="45"/>
        <v>0</v>
      </c>
      <c r="G80" s="55">
        <f t="shared" ca="1" si="45"/>
        <v>0</v>
      </c>
      <c r="H80" s="55">
        <f t="shared" ca="1" si="45"/>
        <v>0</v>
      </c>
      <c r="I80" s="55">
        <f t="shared" ca="1" si="45"/>
        <v>0</v>
      </c>
      <c r="J80" s="55">
        <f t="shared" ca="1" si="45"/>
        <v>0</v>
      </c>
      <c r="K80" s="56"/>
      <c r="L80" s="55">
        <f t="shared" ca="1" si="45"/>
        <v>0</v>
      </c>
      <c r="M80" s="50"/>
    </row>
    <row r="81" spans="2:13" ht="15.75" hidden="1" customHeight="1">
      <c r="B81" s="313"/>
      <c r="C81" s="327" t="s">
        <v>177</v>
      </c>
      <c r="D81" s="57" t="s">
        <v>79</v>
      </c>
      <c r="E81" s="43">
        <f t="shared" ref="E81:E90" ca="1" si="46">IF($D81="","",SUMPRODUCT((D_施業種=$D81)*(D_事業種=$C$81)*(D_申請月日=$B$81),D_面積))</f>
        <v>0</v>
      </c>
      <c r="F81" s="44">
        <f t="shared" ref="F81:F90" ca="1" si="47">IF($D81="","",SUMPRODUCT((D_施業種=$D81)*(D_事業種=$C$81)*(D_申請月日=$B$81),D_延長))</f>
        <v>0</v>
      </c>
      <c r="G81" s="45">
        <f t="shared" ref="G81:G90" ca="1" si="48">IF($D81="","",SUMPRODUCT((D_施業種=$D81)*(D_事業種=$C$81)*(D_申請月日=$B$81),D_事業費))</f>
        <v>0</v>
      </c>
      <c r="H81" s="45">
        <f t="shared" ref="H81:H90" ca="1" si="49">IF($D81="","",SUMPRODUCT((D_施業種=$D81)*(D_事業種=$C$81)*(D_申請月日=$B$81),D_国県補助金))</f>
        <v>0</v>
      </c>
      <c r="I81" s="45">
        <f t="shared" ref="I81:I90" ca="1" si="50">IF($D81="","",SUMPRODUCT((D_施業種=$D81)*(D_事業種=$C$81)*(D_申請月日=$B$81),D_市嵩上げ額))</f>
        <v>0</v>
      </c>
      <c r="J81" s="45">
        <f t="shared" ref="J81:J90" ca="1" si="51">IF($D81="","",SUMPRODUCT((D_施業種=$D81)*(D_事業種=$C$81)*(D_申請月日=$B$81),D_自己負担金))</f>
        <v>0</v>
      </c>
      <c r="K81" s="46"/>
      <c r="L81" s="47">
        <f t="shared" ca="1" si="44"/>
        <v>0</v>
      </c>
      <c r="M81" s="50"/>
    </row>
    <row r="82" spans="2:13" ht="15.75" hidden="1" customHeight="1">
      <c r="B82" s="313"/>
      <c r="C82" s="328" t="s">
        <v>77</v>
      </c>
      <c r="D82" s="49" t="s">
        <v>188</v>
      </c>
      <c r="E82" s="43">
        <f t="shared" ca="1" si="46"/>
        <v>0</v>
      </c>
      <c r="F82" s="44">
        <f t="shared" ca="1" si="47"/>
        <v>0</v>
      </c>
      <c r="G82" s="45">
        <f t="shared" ca="1" si="48"/>
        <v>0</v>
      </c>
      <c r="H82" s="45">
        <f t="shared" ca="1" si="49"/>
        <v>0</v>
      </c>
      <c r="I82" s="45">
        <f t="shared" ca="1" si="50"/>
        <v>0</v>
      </c>
      <c r="J82" s="45">
        <f t="shared" ca="1" si="51"/>
        <v>0</v>
      </c>
      <c r="K82" s="46"/>
      <c r="L82" s="47">
        <f t="shared" ca="1" si="44"/>
        <v>0</v>
      </c>
      <c r="M82" s="50"/>
    </row>
    <row r="83" spans="2:13" ht="15.75" hidden="1" customHeight="1">
      <c r="B83" s="313"/>
      <c r="C83" s="328" t="s">
        <v>77</v>
      </c>
      <c r="D83" s="49" t="s">
        <v>189</v>
      </c>
      <c r="E83" s="43">
        <f t="shared" ca="1" si="46"/>
        <v>0</v>
      </c>
      <c r="F83" s="44">
        <f t="shared" ca="1" si="47"/>
        <v>0</v>
      </c>
      <c r="G83" s="45">
        <f t="shared" ca="1" si="48"/>
        <v>0</v>
      </c>
      <c r="H83" s="45">
        <f t="shared" ca="1" si="49"/>
        <v>0</v>
      </c>
      <c r="I83" s="45">
        <f t="shared" ca="1" si="50"/>
        <v>0</v>
      </c>
      <c r="J83" s="45">
        <f t="shared" ca="1" si="51"/>
        <v>0</v>
      </c>
      <c r="K83" s="46"/>
      <c r="L83" s="47">
        <f t="shared" ca="1" si="44"/>
        <v>0</v>
      </c>
      <c r="M83" s="50"/>
    </row>
    <row r="84" spans="2:13" ht="15.75" hidden="1" customHeight="1">
      <c r="B84" s="313"/>
      <c r="C84" s="328" t="s">
        <v>77</v>
      </c>
      <c r="D84" s="49" t="s">
        <v>80</v>
      </c>
      <c r="E84" s="43">
        <f t="shared" ca="1" si="46"/>
        <v>0</v>
      </c>
      <c r="F84" s="44">
        <f t="shared" ca="1" si="47"/>
        <v>0</v>
      </c>
      <c r="G84" s="45">
        <f t="shared" ca="1" si="48"/>
        <v>0</v>
      </c>
      <c r="H84" s="45">
        <f t="shared" ca="1" si="49"/>
        <v>0</v>
      </c>
      <c r="I84" s="45">
        <f t="shared" ca="1" si="50"/>
        <v>0</v>
      </c>
      <c r="J84" s="45">
        <f t="shared" ca="1" si="51"/>
        <v>0</v>
      </c>
      <c r="K84" s="46"/>
      <c r="L84" s="47">
        <f t="shared" ca="1" si="44"/>
        <v>0</v>
      </c>
      <c r="M84" s="50"/>
    </row>
    <row r="85" spans="2:13" ht="15.75" hidden="1" customHeight="1">
      <c r="B85" s="313"/>
      <c r="C85" s="328" t="s">
        <v>77</v>
      </c>
      <c r="D85" s="49" t="s">
        <v>81</v>
      </c>
      <c r="E85" s="43">
        <f t="shared" ca="1" si="46"/>
        <v>0</v>
      </c>
      <c r="F85" s="44">
        <f t="shared" ca="1" si="47"/>
        <v>0</v>
      </c>
      <c r="G85" s="45">
        <f t="shared" ca="1" si="48"/>
        <v>0</v>
      </c>
      <c r="H85" s="45">
        <f t="shared" ca="1" si="49"/>
        <v>0</v>
      </c>
      <c r="I85" s="45">
        <f t="shared" ca="1" si="50"/>
        <v>0</v>
      </c>
      <c r="J85" s="45">
        <f t="shared" ca="1" si="51"/>
        <v>0</v>
      </c>
      <c r="K85" s="46"/>
      <c r="L85" s="47">
        <f t="shared" ca="1" si="44"/>
        <v>0</v>
      </c>
      <c r="M85" s="50"/>
    </row>
    <row r="86" spans="2:13" ht="15.75" hidden="1" customHeight="1">
      <c r="B86" s="313"/>
      <c r="C86" s="328" t="s">
        <v>77</v>
      </c>
      <c r="D86" s="49" t="s">
        <v>83</v>
      </c>
      <c r="E86" s="43">
        <f t="shared" ca="1" si="46"/>
        <v>0</v>
      </c>
      <c r="F86" s="44">
        <f t="shared" ca="1" si="47"/>
        <v>0</v>
      </c>
      <c r="G86" s="45">
        <f t="shared" ca="1" si="48"/>
        <v>0</v>
      </c>
      <c r="H86" s="45">
        <f t="shared" ca="1" si="49"/>
        <v>0</v>
      </c>
      <c r="I86" s="45">
        <f t="shared" ca="1" si="50"/>
        <v>0</v>
      </c>
      <c r="J86" s="45">
        <f t="shared" ca="1" si="51"/>
        <v>0</v>
      </c>
      <c r="K86" s="46"/>
      <c r="L86" s="47">
        <f t="shared" ca="1" si="44"/>
        <v>0</v>
      </c>
      <c r="M86" s="50"/>
    </row>
    <row r="87" spans="2:13" ht="15.75" hidden="1" customHeight="1">
      <c r="B87" s="313"/>
      <c r="C87" s="328" t="s">
        <v>77</v>
      </c>
      <c r="D87" s="49" t="s">
        <v>190</v>
      </c>
      <c r="E87" s="43">
        <f t="shared" ca="1" si="46"/>
        <v>0</v>
      </c>
      <c r="F87" s="44">
        <f t="shared" ca="1" si="47"/>
        <v>0</v>
      </c>
      <c r="G87" s="45">
        <f t="shared" ca="1" si="48"/>
        <v>0</v>
      </c>
      <c r="H87" s="45">
        <f t="shared" ca="1" si="49"/>
        <v>0</v>
      </c>
      <c r="I87" s="45">
        <f t="shared" ca="1" si="50"/>
        <v>0</v>
      </c>
      <c r="J87" s="45">
        <f t="shared" ca="1" si="51"/>
        <v>0</v>
      </c>
      <c r="K87" s="46"/>
      <c r="L87" s="47">
        <f t="shared" ca="1" si="44"/>
        <v>0</v>
      </c>
      <c r="M87" s="50"/>
    </row>
    <row r="88" spans="2:13" ht="15.75" hidden="1" customHeight="1">
      <c r="B88" s="313"/>
      <c r="C88" s="328" t="s">
        <v>77</v>
      </c>
      <c r="D88" s="49" t="s">
        <v>191</v>
      </c>
      <c r="E88" s="43">
        <f t="shared" ca="1" si="46"/>
        <v>0</v>
      </c>
      <c r="F88" s="44">
        <f t="shared" ca="1" si="47"/>
        <v>0</v>
      </c>
      <c r="G88" s="45">
        <f t="shared" ca="1" si="48"/>
        <v>0</v>
      </c>
      <c r="H88" s="45">
        <f t="shared" ca="1" si="49"/>
        <v>0</v>
      </c>
      <c r="I88" s="45">
        <f t="shared" ca="1" si="50"/>
        <v>0</v>
      </c>
      <c r="J88" s="45">
        <f t="shared" ca="1" si="51"/>
        <v>0</v>
      </c>
      <c r="K88" s="46"/>
      <c r="L88" s="47">
        <f t="shared" ca="1" si="44"/>
        <v>0</v>
      </c>
      <c r="M88" s="50"/>
    </row>
    <row r="89" spans="2:13" ht="15.75" hidden="1" customHeight="1">
      <c r="B89" s="313"/>
      <c r="C89" s="328" t="s">
        <v>77</v>
      </c>
      <c r="D89" s="49"/>
      <c r="E89" s="43" t="str">
        <f t="shared" si="46"/>
        <v/>
      </c>
      <c r="F89" s="44" t="str">
        <f t="shared" si="47"/>
        <v/>
      </c>
      <c r="G89" s="45" t="str">
        <f t="shared" si="48"/>
        <v/>
      </c>
      <c r="H89" s="45" t="str">
        <f t="shared" si="49"/>
        <v/>
      </c>
      <c r="I89" s="45" t="str">
        <f t="shared" si="50"/>
        <v/>
      </c>
      <c r="J89" s="45" t="str">
        <f t="shared" si="51"/>
        <v/>
      </c>
      <c r="K89" s="46"/>
      <c r="L89" s="47" t="str">
        <f t="shared" si="44"/>
        <v/>
      </c>
      <c r="M89" s="50"/>
    </row>
    <row r="90" spans="2:13" ht="15.75" hidden="1" customHeight="1">
      <c r="B90" s="313"/>
      <c r="C90" s="328" t="s">
        <v>77</v>
      </c>
      <c r="D90" s="51"/>
      <c r="E90" s="43" t="str">
        <f t="shared" si="46"/>
        <v/>
      </c>
      <c r="F90" s="44" t="str">
        <f t="shared" si="47"/>
        <v/>
      </c>
      <c r="G90" s="45" t="str">
        <f t="shared" si="48"/>
        <v/>
      </c>
      <c r="H90" s="45" t="str">
        <f t="shared" si="49"/>
        <v/>
      </c>
      <c r="I90" s="45" t="str">
        <f t="shared" si="50"/>
        <v/>
      </c>
      <c r="J90" s="45" t="str">
        <f t="shared" si="51"/>
        <v/>
      </c>
      <c r="K90" s="46"/>
      <c r="L90" s="47" t="str">
        <f t="shared" si="44"/>
        <v/>
      </c>
      <c r="M90" s="50"/>
    </row>
    <row r="91" spans="2:13" ht="15.75" hidden="1" customHeight="1">
      <c r="B91" s="313"/>
      <c r="C91" s="329" t="s">
        <v>77</v>
      </c>
      <c r="D91" s="52" t="s">
        <v>24</v>
      </c>
      <c r="E91" s="53">
        <f t="shared" ref="E91:L91" ca="1" si="52">SUM(E81:E90)</f>
        <v>0</v>
      </c>
      <c r="F91" s="54">
        <f t="shared" ca="1" si="52"/>
        <v>0</v>
      </c>
      <c r="G91" s="55">
        <f t="shared" ca="1" si="52"/>
        <v>0</v>
      </c>
      <c r="H91" s="55">
        <f t="shared" ca="1" si="52"/>
        <v>0</v>
      </c>
      <c r="I91" s="55">
        <f t="shared" ca="1" si="52"/>
        <v>0</v>
      </c>
      <c r="J91" s="55">
        <f t="shared" ca="1" si="52"/>
        <v>0</v>
      </c>
      <c r="K91" s="56"/>
      <c r="L91" s="58">
        <f t="shared" ca="1" si="52"/>
        <v>0</v>
      </c>
      <c r="M91" s="50"/>
    </row>
    <row r="92" spans="2:13" ht="15.75" hidden="1" customHeight="1">
      <c r="B92" s="313"/>
      <c r="C92" s="318" t="s">
        <v>84</v>
      </c>
      <c r="D92" s="42" t="s">
        <v>79</v>
      </c>
      <c r="E92" s="43">
        <f t="shared" ref="E92:J101" ca="1" si="53">IF($D92="","",E70+E81)</f>
        <v>0</v>
      </c>
      <c r="F92" s="44">
        <f t="shared" ca="1" si="53"/>
        <v>0</v>
      </c>
      <c r="G92" s="45">
        <f t="shared" ca="1" si="53"/>
        <v>0</v>
      </c>
      <c r="H92" s="45">
        <f t="shared" ca="1" si="53"/>
        <v>0</v>
      </c>
      <c r="I92" s="45">
        <f t="shared" ca="1" si="53"/>
        <v>0</v>
      </c>
      <c r="J92" s="45">
        <f t="shared" ca="1" si="53"/>
        <v>0</v>
      </c>
      <c r="K92" s="46"/>
      <c r="L92" s="59"/>
      <c r="M92" s="60">
        <f ca="1">IF($D92="","",L70+L81)</f>
        <v>0</v>
      </c>
    </row>
    <row r="93" spans="2:13" ht="15.75" hidden="1" customHeight="1">
      <c r="B93" s="313"/>
      <c r="C93" s="319" t="s">
        <v>84</v>
      </c>
      <c r="D93" s="49" t="s">
        <v>188</v>
      </c>
      <c r="E93" s="43">
        <f t="shared" ca="1" si="53"/>
        <v>0</v>
      </c>
      <c r="F93" s="44">
        <f t="shared" ca="1" si="53"/>
        <v>0</v>
      </c>
      <c r="G93" s="45">
        <f t="shared" ca="1" si="53"/>
        <v>0</v>
      </c>
      <c r="H93" s="45">
        <f t="shared" ca="1" si="53"/>
        <v>0</v>
      </c>
      <c r="I93" s="45">
        <f t="shared" ca="1" si="53"/>
        <v>0</v>
      </c>
      <c r="J93" s="45">
        <f t="shared" ca="1" si="53"/>
        <v>0</v>
      </c>
      <c r="K93" s="46"/>
      <c r="L93" s="61"/>
      <c r="M93" s="62">
        <f t="shared" ref="M93:M101" ca="1" si="54">IF($D93="","",L71+L82)</f>
        <v>0</v>
      </c>
    </row>
    <row r="94" spans="2:13" ht="15.75" hidden="1" customHeight="1">
      <c r="B94" s="313"/>
      <c r="C94" s="319" t="s">
        <v>84</v>
      </c>
      <c r="D94" s="49" t="s">
        <v>189</v>
      </c>
      <c r="E94" s="43">
        <f t="shared" ca="1" si="53"/>
        <v>0</v>
      </c>
      <c r="F94" s="44">
        <f t="shared" ca="1" si="53"/>
        <v>0</v>
      </c>
      <c r="G94" s="45">
        <f t="shared" ca="1" si="53"/>
        <v>0</v>
      </c>
      <c r="H94" s="45">
        <f t="shared" ca="1" si="53"/>
        <v>0</v>
      </c>
      <c r="I94" s="45">
        <f t="shared" ca="1" si="53"/>
        <v>0</v>
      </c>
      <c r="J94" s="45">
        <f t="shared" ca="1" si="53"/>
        <v>0</v>
      </c>
      <c r="K94" s="46"/>
      <c r="L94" s="61"/>
      <c r="M94" s="62">
        <f t="shared" ca="1" si="54"/>
        <v>0</v>
      </c>
    </row>
    <row r="95" spans="2:13" ht="15.75" hidden="1" customHeight="1">
      <c r="B95" s="313"/>
      <c r="C95" s="319" t="s">
        <v>84</v>
      </c>
      <c r="D95" s="49" t="s">
        <v>80</v>
      </c>
      <c r="E95" s="43">
        <f t="shared" ca="1" si="53"/>
        <v>0</v>
      </c>
      <c r="F95" s="44">
        <f t="shared" ca="1" si="53"/>
        <v>0</v>
      </c>
      <c r="G95" s="45">
        <f t="shared" ca="1" si="53"/>
        <v>0</v>
      </c>
      <c r="H95" s="45">
        <f t="shared" ca="1" si="53"/>
        <v>0</v>
      </c>
      <c r="I95" s="45">
        <f t="shared" ca="1" si="53"/>
        <v>0</v>
      </c>
      <c r="J95" s="45">
        <f t="shared" ca="1" si="53"/>
        <v>0</v>
      </c>
      <c r="K95" s="46"/>
      <c r="L95" s="63"/>
      <c r="M95" s="62">
        <f t="shared" ca="1" si="54"/>
        <v>0</v>
      </c>
    </row>
    <row r="96" spans="2:13" ht="15.75" hidden="1" customHeight="1">
      <c r="B96" s="313"/>
      <c r="C96" s="319" t="s">
        <v>84</v>
      </c>
      <c r="D96" s="49" t="s">
        <v>81</v>
      </c>
      <c r="E96" s="43">
        <f t="shared" ca="1" si="53"/>
        <v>0</v>
      </c>
      <c r="F96" s="44">
        <f t="shared" ca="1" si="53"/>
        <v>0</v>
      </c>
      <c r="G96" s="45">
        <f t="shared" ca="1" si="53"/>
        <v>0</v>
      </c>
      <c r="H96" s="45">
        <f t="shared" ca="1" si="53"/>
        <v>0</v>
      </c>
      <c r="I96" s="45">
        <f t="shared" ca="1" si="53"/>
        <v>0</v>
      </c>
      <c r="J96" s="45">
        <f t="shared" ca="1" si="53"/>
        <v>0</v>
      </c>
      <c r="K96" s="46"/>
      <c r="L96" s="63"/>
      <c r="M96" s="62">
        <f t="shared" ca="1" si="54"/>
        <v>0</v>
      </c>
    </row>
    <row r="97" spans="2:13" ht="15.75" hidden="1" customHeight="1">
      <c r="B97" s="313"/>
      <c r="C97" s="319" t="s">
        <v>84</v>
      </c>
      <c r="D97" s="49" t="s">
        <v>83</v>
      </c>
      <c r="E97" s="43">
        <f t="shared" ca="1" si="53"/>
        <v>0</v>
      </c>
      <c r="F97" s="44">
        <f t="shared" ca="1" si="53"/>
        <v>0</v>
      </c>
      <c r="G97" s="45">
        <f t="shared" ca="1" si="53"/>
        <v>0</v>
      </c>
      <c r="H97" s="45">
        <f t="shared" ca="1" si="53"/>
        <v>0</v>
      </c>
      <c r="I97" s="45">
        <f t="shared" ca="1" si="53"/>
        <v>0</v>
      </c>
      <c r="J97" s="45">
        <f t="shared" ca="1" si="53"/>
        <v>0</v>
      </c>
      <c r="K97" s="46"/>
      <c r="L97" s="63"/>
      <c r="M97" s="62">
        <f t="shared" ca="1" si="54"/>
        <v>0</v>
      </c>
    </row>
    <row r="98" spans="2:13" ht="15.75" hidden="1" customHeight="1">
      <c r="B98" s="313"/>
      <c r="C98" s="319" t="s">
        <v>84</v>
      </c>
      <c r="D98" s="49" t="s">
        <v>190</v>
      </c>
      <c r="E98" s="43">
        <f t="shared" ca="1" si="53"/>
        <v>0</v>
      </c>
      <c r="F98" s="44">
        <f t="shared" ca="1" si="53"/>
        <v>0</v>
      </c>
      <c r="G98" s="45">
        <f t="shared" ca="1" si="53"/>
        <v>0</v>
      </c>
      <c r="H98" s="45">
        <f t="shared" ca="1" si="53"/>
        <v>0</v>
      </c>
      <c r="I98" s="45">
        <f t="shared" ca="1" si="53"/>
        <v>0</v>
      </c>
      <c r="J98" s="45">
        <f t="shared" ca="1" si="53"/>
        <v>0</v>
      </c>
      <c r="K98" s="46"/>
      <c r="L98" s="64"/>
      <c r="M98" s="65">
        <f t="shared" ca="1" si="54"/>
        <v>0</v>
      </c>
    </row>
    <row r="99" spans="2:13" ht="15.75" hidden="1" customHeight="1">
      <c r="B99" s="313"/>
      <c r="C99" s="319" t="s">
        <v>84</v>
      </c>
      <c r="D99" s="49" t="s">
        <v>191</v>
      </c>
      <c r="E99" s="43">
        <f t="shared" ca="1" si="53"/>
        <v>0</v>
      </c>
      <c r="F99" s="44">
        <f t="shared" ca="1" si="53"/>
        <v>0</v>
      </c>
      <c r="G99" s="45">
        <f t="shared" ca="1" si="53"/>
        <v>0</v>
      </c>
      <c r="H99" s="45">
        <f t="shared" ca="1" si="53"/>
        <v>0</v>
      </c>
      <c r="I99" s="45">
        <f t="shared" ca="1" si="53"/>
        <v>0</v>
      </c>
      <c r="J99" s="45">
        <f t="shared" ca="1" si="53"/>
        <v>0</v>
      </c>
      <c r="K99" s="46"/>
      <c r="L99" s="61"/>
      <c r="M99" s="62">
        <f t="shared" ca="1" si="54"/>
        <v>0</v>
      </c>
    </row>
    <row r="100" spans="2:13" ht="15.75" hidden="1" customHeight="1">
      <c r="B100" s="313"/>
      <c r="C100" s="319" t="s">
        <v>84</v>
      </c>
      <c r="D100" s="49"/>
      <c r="E100" s="43" t="str">
        <f t="shared" si="53"/>
        <v/>
      </c>
      <c r="F100" s="44" t="str">
        <f t="shared" si="53"/>
        <v/>
      </c>
      <c r="G100" s="45" t="str">
        <f t="shared" si="53"/>
        <v/>
      </c>
      <c r="H100" s="45" t="str">
        <f t="shared" si="53"/>
        <v/>
      </c>
      <c r="I100" s="45" t="str">
        <f t="shared" si="53"/>
        <v/>
      </c>
      <c r="J100" s="45" t="str">
        <f t="shared" si="53"/>
        <v/>
      </c>
      <c r="K100" s="46"/>
      <c r="L100" s="63"/>
      <c r="M100" s="62" t="str">
        <f t="shared" si="54"/>
        <v/>
      </c>
    </row>
    <row r="101" spans="2:13" ht="15.75" hidden="1" customHeight="1">
      <c r="B101" s="313"/>
      <c r="C101" s="319" t="s">
        <v>84</v>
      </c>
      <c r="D101" s="66"/>
      <c r="E101" s="43" t="str">
        <f t="shared" si="53"/>
        <v/>
      </c>
      <c r="F101" s="44" t="str">
        <f t="shared" si="53"/>
        <v/>
      </c>
      <c r="G101" s="45" t="str">
        <f t="shared" si="53"/>
        <v/>
      </c>
      <c r="H101" s="45" t="str">
        <f t="shared" si="53"/>
        <v/>
      </c>
      <c r="I101" s="45" t="str">
        <f t="shared" si="53"/>
        <v/>
      </c>
      <c r="J101" s="45" t="str">
        <f t="shared" si="53"/>
        <v/>
      </c>
      <c r="K101" s="46"/>
      <c r="L101" s="64"/>
      <c r="M101" s="62" t="str">
        <f t="shared" si="54"/>
        <v/>
      </c>
    </row>
    <row r="102" spans="2:13" ht="15.75" hidden="1" customHeight="1">
      <c r="B102" s="314"/>
      <c r="C102" s="320" t="s">
        <v>84</v>
      </c>
      <c r="D102" s="67" t="s">
        <v>24</v>
      </c>
      <c r="E102" s="68">
        <f t="shared" ref="E102:J102" ca="1" si="55">SUM(E92:E101)</f>
        <v>0</v>
      </c>
      <c r="F102" s="69">
        <f t="shared" ca="1" si="55"/>
        <v>0</v>
      </c>
      <c r="G102" s="70">
        <f t="shared" ca="1" si="55"/>
        <v>0</v>
      </c>
      <c r="H102" s="70">
        <f t="shared" ca="1" si="55"/>
        <v>0</v>
      </c>
      <c r="I102" s="70">
        <f t="shared" ca="1" si="55"/>
        <v>0</v>
      </c>
      <c r="J102" s="70">
        <f t="shared" ca="1" si="55"/>
        <v>0</v>
      </c>
      <c r="K102" s="71"/>
      <c r="L102" s="72"/>
      <c r="M102" s="73">
        <f ca="1">SUM(M92:M101)</f>
        <v>0</v>
      </c>
    </row>
    <row r="103" spans="2:13" ht="15.75" hidden="1" customHeight="1">
      <c r="B103" s="312">
        <v>41718</v>
      </c>
      <c r="C103" s="315" t="s">
        <v>85</v>
      </c>
      <c r="D103" s="42" t="s">
        <v>79</v>
      </c>
      <c r="E103" s="43">
        <f t="shared" ref="E103:E123" ca="1" si="56">IF($D103="","",SUMPRODUCT((D_施業種=$D103)*(D_事業種=$C103)*(D_申請月日=$B103),D_面積))</f>
        <v>0</v>
      </c>
      <c r="F103" s="44">
        <f t="shared" ref="F103:F123" ca="1" si="57">IF($D103="","",SUMPRODUCT((D_施業種=$D103)*(D_事業種=$C103)*(D_申請月日=$B103),D_延長))</f>
        <v>0</v>
      </c>
      <c r="G103" s="45">
        <f t="shared" ref="G103:G123" ca="1" si="58">IF($D103="","",SUMPRODUCT((D_施業種=$D103)*(D_事業種=$C103)*(D_申請月日=$B103),D_事業費))</f>
        <v>0</v>
      </c>
      <c r="H103" s="45">
        <f t="shared" ref="H103:H123" ca="1" si="59">IF($D103="","",SUMPRODUCT((D_施業種=$D103)*(D_事業種=$C103)*(D_申請月日=$B103),D_国県補助金))</f>
        <v>0</v>
      </c>
      <c r="I103" s="45">
        <f t="shared" ref="I103:I123" ca="1" si="60">IF($D103="","",SUMPRODUCT((D_施業種=$D103)*(D_事業種=$C103)*(D_申請月日=$B103),D_市嵩上げ額))</f>
        <v>0</v>
      </c>
      <c r="J103" s="45">
        <f t="shared" ref="J103:J123" ca="1" si="61">IF($D103="","",SUMPRODUCT((D_施業種=$D103)*(D_事業種=$C103)*(D_申請月日=$B103),D_自己負担金))</f>
        <v>0</v>
      </c>
      <c r="K103" s="46"/>
      <c r="L103" s="47">
        <f t="shared" ref="L103:L123" ca="1" si="62">IF($D103="","",SUMPRODUCT((D_施業種=$D103)*(D_事業種=$C103)*(D_申請月日=$B103)))</f>
        <v>0</v>
      </c>
      <c r="M103" s="48"/>
    </row>
    <row r="104" spans="2:13" ht="15.75" hidden="1" customHeight="1">
      <c r="B104" s="313"/>
      <c r="C104" s="316" t="str">
        <f t="shared" ref="C104:C113" si="63">C103</f>
        <v>加速化</v>
      </c>
      <c r="D104" s="49" t="s">
        <v>188</v>
      </c>
      <c r="E104" s="43">
        <f t="shared" ca="1" si="56"/>
        <v>0</v>
      </c>
      <c r="F104" s="44">
        <f t="shared" ca="1" si="57"/>
        <v>0</v>
      </c>
      <c r="G104" s="45">
        <f t="shared" ca="1" si="58"/>
        <v>0</v>
      </c>
      <c r="H104" s="45">
        <f t="shared" ca="1" si="59"/>
        <v>0</v>
      </c>
      <c r="I104" s="45">
        <f t="shared" ca="1" si="60"/>
        <v>0</v>
      </c>
      <c r="J104" s="45">
        <f t="shared" ca="1" si="61"/>
        <v>0</v>
      </c>
      <c r="K104" s="46"/>
      <c r="L104" s="47">
        <f t="shared" ca="1" si="62"/>
        <v>0</v>
      </c>
      <c r="M104" s="50"/>
    </row>
    <row r="105" spans="2:13" ht="15.75" hidden="1" customHeight="1">
      <c r="B105" s="313"/>
      <c r="C105" s="316" t="str">
        <f t="shared" si="63"/>
        <v>加速化</v>
      </c>
      <c r="D105" s="49" t="s">
        <v>189</v>
      </c>
      <c r="E105" s="43">
        <f t="shared" ca="1" si="56"/>
        <v>0</v>
      </c>
      <c r="F105" s="44">
        <f t="shared" ca="1" si="57"/>
        <v>0</v>
      </c>
      <c r="G105" s="45">
        <f t="shared" ca="1" si="58"/>
        <v>0</v>
      </c>
      <c r="H105" s="45">
        <f t="shared" ca="1" si="59"/>
        <v>0</v>
      </c>
      <c r="I105" s="45">
        <f t="shared" ca="1" si="60"/>
        <v>0</v>
      </c>
      <c r="J105" s="45">
        <f t="shared" ca="1" si="61"/>
        <v>0</v>
      </c>
      <c r="K105" s="46"/>
      <c r="L105" s="47">
        <f t="shared" ca="1" si="62"/>
        <v>0</v>
      </c>
      <c r="M105" s="50"/>
    </row>
    <row r="106" spans="2:13" ht="15.75" hidden="1" customHeight="1">
      <c r="B106" s="313"/>
      <c r="C106" s="316" t="str">
        <f t="shared" si="63"/>
        <v>加速化</v>
      </c>
      <c r="D106" s="49" t="s">
        <v>80</v>
      </c>
      <c r="E106" s="43">
        <f t="shared" ca="1" si="56"/>
        <v>0</v>
      </c>
      <c r="F106" s="44">
        <f t="shared" ca="1" si="57"/>
        <v>0</v>
      </c>
      <c r="G106" s="45">
        <f t="shared" ca="1" si="58"/>
        <v>0</v>
      </c>
      <c r="H106" s="45">
        <f t="shared" ca="1" si="59"/>
        <v>0</v>
      </c>
      <c r="I106" s="45">
        <f t="shared" ca="1" si="60"/>
        <v>0</v>
      </c>
      <c r="J106" s="45">
        <f t="shared" ca="1" si="61"/>
        <v>0</v>
      </c>
      <c r="K106" s="46"/>
      <c r="L106" s="47">
        <f t="shared" ca="1" si="62"/>
        <v>0</v>
      </c>
      <c r="M106" s="50"/>
    </row>
    <row r="107" spans="2:13" ht="15.75" hidden="1" customHeight="1">
      <c r="B107" s="313"/>
      <c r="C107" s="316" t="str">
        <f t="shared" si="63"/>
        <v>加速化</v>
      </c>
      <c r="D107" s="49" t="s">
        <v>81</v>
      </c>
      <c r="E107" s="43">
        <f t="shared" ca="1" si="56"/>
        <v>0</v>
      </c>
      <c r="F107" s="44">
        <f t="shared" ca="1" si="57"/>
        <v>0</v>
      </c>
      <c r="G107" s="45">
        <f t="shared" ca="1" si="58"/>
        <v>0</v>
      </c>
      <c r="H107" s="45">
        <f t="shared" ca="1" si="59"/>
        <v>0</v>
      </c>
      <c r="I107" s="45">
        <f t="shared" ca="1" si="60"/>
        <v>0</v>
      </c>
      <c r="J107" s="45">
        <f t="shared" ca="1" si="61"/>
        <v>0</v>
      </c>
      <c r="K107" s="46"/>
      <c r="L107" s="47">
        <f t="shared" ca="1" si="62"/>
        <v>0</v>
      </c>
      <c r="M107" s="50"/>
    </row>
    <row r="108" spans="2:13" ht="15.75" hidden="1" customHeight="1">
      <c r="B108" s="313"/>
      <c r="C108" s="316" t="str">
        <f t="shared" si="63"/>
        <v>加速化</v>
      </c>
      <c r="D108" s="49" t="s">
        <v>83</v>
      </c>
      <c r="E108" s="43">
        <f t="shared" ca="1" si="56"/>
        <v>0</v>
      </c>
      <c r="F108" s="44">
        <f t="shared" ca="1" si="57"/>
        <v>0</v>
      </c>
      <c r="G108" s="45">
        <f t="shared" ca="1" si="58"/>
        <v>0</v>
      </c>
      <c r="H108" s="45">
        <f t="shared" ca="1" si="59"/>
        <v>0</v>
      </c>
      <c r="I108" s="45">
        <f t="shared" ca="1" si="60"/>
        <v>0</v>
      </c>
      <c r="J108" s="45">
        <f t="shared" ca="1" si="61"/>
        <v>0</v>
      </c>
      <c r="K108" s="46"/>
      <c r="L108" s="47">
        <f t="shared" ca="1" si="62"/>
        <v>0</v>
      </c>
      <c r="M108" s="50"/>
    </row>
    <row r="109" spans="2:13" ht="15.75" hidden="1" customHeight="1">
      <c r="B109" s="313"/>
      <c r="C109" s="316" t="str">
        <f t="shared" si="63"/>
        <v>加速化</v>
      </c>
      <c r="D109" s="49" t="s">
        <v>190</v>
      </c>
      <c r="E109" s="43">
        <f t="shared" ca="1" si="56"/>
        <v>0</v>
      </c>
      <c r="F109" s="44">
        <f t="shared" ca="1" si="57"/>
        <v>0</v>
      </c>
      <c r="G109" s="45">
        <f t="shared" ca="1" si="58"/>
        <v>0</v>
      </c>
      <c r="H109" s="45">
        <f t="shared" ca="1" si="59"/>
        <v>0</v>
      </c>
      <c r="I109" s="45">
        <f t="shared" ca="1" si="60"/>
        <v>0</v>
      </c>
      <c r="J109" s="45">
        <f t="shared" ca="1" si="61"/>
        <v>0</v>
      </c>
      <c r="K109" s="46"/>
      <c r="L109" s="47">
        <f t="shared" ca="1" si="62"/>
        <v>0</v>
      </c>
      <c r="M109" s="50"/>
    </row>
    <row r="110" spans="2:13" ht="15.75" hidden="1" customHeight="1">
      <c r="B110" s="313"/>
      <c r="C110" s="316" t="str">
        <f t="shared" si="63"/>
        <v>加速化</v>
      </c>
      <c r="D110" s="49" t="s">
        <v>191</v>
      </c>
      <c r="E110" s="43">
        <f t="shared" ca="1" si="56"/>
        <v>0</v>
      </c>
      <c r="F110" s="44">
        <f t="shared" ca="1" si="57"/>
        <v>0</v>
      </c>
      <c r="G110" s="45">
        <f t="shared" ca="1" si="58"/>
        <v>0</v>
      </c>
      <c r="H110" s="45">
        <f t="shared" ca="1" si="59"/>
        <v>0</v>
      </c>
      <c r="I110" s="45">
        <f t="shared" ca="1" si="60"/>
        <v>0</v>
      </c>
      <c r="J110" s="45">
        <f t="shared" ca="1" si="61"/>
        <v>0</v>
      </c>
      <c r="K110" s="46"/>
      <c r="L110" s="47">
        <f t="shared" ca="1" si="62"/>
        <v>0</v>
      </c>
      <c r="M110" s="50"/>
    </row>
    <row r="111" spans="2:13" ht="15.75" hidden="1" customHeight="1">
      <c r="B111" s="313"/>
      <c r="C111" s="316" t="str">
        <f t="shared" si="63"/>
        <v>加速化</v>
      </c>
      <c r="D111" s="49"/>
      <c r="E111" s="43" t="str">
        <f t="shared" si="56"/>
        <v/>
      </c>
      <c r="F111" s="44" t="str">
        <f t="shared" si="57"/>
        <v/>
      </c>
      <c r="G111" s="45" t="str">
        <f t="shared" si="58"/>
        <v/>
      </c>
      <c r="H111" s="45" t="str">
        <f t="shared" si="59"/>
        <v/>
      </c>
      <c r="I111" s="45" t="str">
        <f t="shared" si="60"/>
        <v/>
      </c>
      <c r="J111" s="45" t="str">
        <f t="shared" si="61"/>
        <v/>
      </c>
      <c r="K111" s="46"/>
      <c r="L111" s="47" t="str">
        <f t="shared" si="62"/>
        <v/>
      </c>
      <c r="M111" s="50"/>
    </row>
    <row r="112" spans="2:13" ht="15.75" hidden="1" customHeight="1">
      <c r="B112" s="313"/>
      <c r="C112" s="316" t="str">
        <f t="shared" si="63"/>
        <v>加速化</v>
      </c>
      <c r="D112" s="51"/>
      <c r="E112" s="43" t="str">
        <f t="shared" si="56"/>
        <v/>
      </c>
      <c r="F112" s="44" t="str">
        <f t="shared" si="57"/>
        <v/>
      </c>
      <c r="G112" s="45" t="str">
        <f t="shared" si="58"/>
        <v/>
      </c>
      <c r="H112" s="45" t="str">
        <f t="shared" si="59"/>
        <v/>
      </c>
      <c r="I112" s="45" t="str">
        <f t="shared" si="60"/>
        <v/>
      </c>
      <c r="J112" s="45" t="str">
        <f t="shared" si="61"/>
        <v/>
      </c>
      <c r="K112" s="46"/>
      <c r="L112" s="47" t="str">
        <f t="shared" si="62"/>
        <v/>
      </c>
      <c r="M112" s="50"/>
    </row>
    <row r="113" spans="2:13" ht="15.75" hidden="1" customHeight="1">
      <c r="B113" s="313"/>
      <c r="C113" s="317" t="str">
        <f t="shared" si="63"/>
        <v>加速化</v>
      </c>
      <c r="D113" s="52" t="s">
        <v>24</v>
      </c>
      <c r="E113" s="53">
        <f t="shared" ref="E113:L113" ca="1" si="64">SUM(E103:E112)</f>
        <v>0</v>
      </c>
      <c r="F113" s="54">
        <f t="shared" ca="1" si="64"/>
        <v>0</v>
      </c>
      <c r="G113" s="55">
        <f t="shared" ca="1" si="64"/>
        <v>0</v>
      </c>
      <c r="H113" s="55">
        <f t="shared" ca="1" si="64"/>
        <v>0</v>
      </c>
      <c r="I113" s="55">
        <f t="shared" ca="1" si="64"/>
        <v>0</v>
      </c>
      <c r="J113" s="55">
        <f t="shared" ca="1" si="64"/>
        <v>0</v>
      </c>
      <c r="K113" s="56"/>
      <c r="L113" s="55">
        <f t="shared" ca="1" si="64"/>
        <v>0</v>
      </c>
      <c r="M113" s="50"/>
    </row>
    <row r="114" spans="2:13" ht="15.75" hidden="1" customHeight="1">
      <c r="B114" s="313"/>
      <c r="C114" s="315" t="s">
        <v>77</v>
      </c>
      <c r="D114" s="57" t="s">
        <v>79</v>
      </c>
      <c r="E114" s="43">
        <f ca="1">IF($D114="","",SUMPRODUCT((D_施業種=$D114)*(D_事業種=$C114)*(D_申請月日=$B114),D_面積))</f>
        <v>0</v>
      </c>
      <c r="F114" s="44">
        <f ca="1">IF($D114="","",SUMPRODUCT((D_施業種=$D114)*(D_事業種=$C114)*(D_申請月日=$B114),D_延長))</f>
        <v>0</v>
      </c>
      <c r="G114" s="45">
        <f ca="1">IF($D114="","",SUMPRODUCT((D_施業種=$D114)*(D_事業種=$C114)*(D_申請月日=$B114),D_事業費))</f>
        <v>0</v>
      </c>
      <c r="H114" s="45">
        <f t="shared" ca="1" si="59"/>
        <v>0</v>
      </c>
      <c r="I114" s="45">
        <f t="shared" ca="1" si="60"/>
        <v>0</v>
      </c>
      <c r="J114" s="45">
        <f t="shared" ca="1" si="61"/>
        <v>0</v>
      </c>
      <c r="K114" s="46"/>
      <c r="L114" s="47">
        <f t="shared" ca="1" si="62"/>
        <v>0</v>
      </c>
      <c r="M114" s="50"/>
    </row>
    <row r="115" spans="2:13" ht="15.75" hidden="1" customHeight="1">
      <c r="B115" s="313"/>
      <c r="C115" s="316" t="str">
        <f>C114</f>
        <v>直接支援</v>
      </c>
      <c r="D115" s="49" t="s">
        <v>188</v>
      </c>
      <c r="E115" s="43">
        <f t="shared" ca="1" si="56"/>
        <v>0</v>
      </c>
      <c r="F115" s="44">
        <f t="shared" ca="1" si="57"/>
        <v>0</v>
      </c>
      <c r="G115" s="45">
        <f t="shared" ca="1" si="58"/>
        <v>0</v>
      </c>
      <c r="H115" s="45">
        <f t="shared" ca="1" si="59"/>
        <v>0</v>
      </c>
      <c r="I115" s="45">
        <f t="shared" ca="1" si="60"/>
        <v>0</v>
      </c>
      <c r="J115" s="45">
        <f t="shared" ca="1" si="61"/>
        <v>0</v>
      </c>
      <c r="K115" s="46"/>
      <c r="L115" s="47">
        <f t="shared" ca="1" si="62"/>
        <v>0</v>
      </c>
      <c r="M115" s="50"/>
    </row>
    <row r="116" spans="2:13" ht="15.75" hidden="1" customHeight="1">
      <c r="B116" s="313"/>
      <c r="C116" s="316" t="str">
        <f t="shared" ref="C116:C124" si="65">C115</f>
        <v>直接支援</v>
      </c>
      <c r="D116" s="49" t="s">
        <v>189</v>
      </c>
      <c r="E116" s="43">
        <f t="shared" ca="1" si="56"/>
        <v>0</v>
      </c>
      <c r="F116" s="44">
        <f t="shared" ca="1" si="57"/>
        <v>0</v>
      </c>
      <c r="G116" s="45">
        <f t="shared" ca="1" si="58"/>
        <v>0</v>
      </c>
      <c r="H116" s="45">
        <f t="shared" ca="1" si="59"/>
        <v>0</v>
      </c>
      <c r="I116" s="45">
        <f t="shared" ca="1" si="60"/>
        <v>0</v>
      </c>
      <c r="J116" s="45">
        <f t="shared" ca="1" si="61"/>
        <v>0</v>
      </c>
      <c r="K116" s="46"/>
      <c r="L116" s="47">
        <f t="shared" ca="1" si="62"/>
        <v>0</v>
      </c>
      <c r="M116" s="50"/>
    </row>
    <row r="117" spans="2:13" ht="15.75" hidden="1" customHeight="1">
      <c r="B117" s="313"/>
      <c r="C117" s="316" t="str">
        <f t="shared" si="65"/>
        <v>直接支援</v>
      </c>
      <c r="D117" s="49" t="s">
        <v>80</v>
      </c>
      <c r="E117" s="43">
        <f ca="1">IF($D117="","",SUMPRODUCT((D_施業種=$D117)*(D_事業種=$C117)*(D_申請月日=$B117),D_面積))</f>
        <v>0</v>
      </c>
      <c r="F117" s="44">
        <f t="shared" ca="1" si="57"/>
        <v>0</v>
      </c>
      <c r="G117" s="45">
        <f t="shared" ca="1" si="58"/>
        <v>0</v>
      </c>
      <c r="H117" s="45">
        <f t="shared" ca="1" si="59"/>
        <v>0</v>
      </c>
      <c r="I117" s="45">
        <f t="shared" ca="1" si="60"/>
        <v>0</v>
      </c>
      <c r="J117" s="45">
        <f t="shared" ca="1" si="61"/>
        <v>0</v>
      </c>
      <c r="K117" s="46"/>
      <c r="L117" s="47">
        <f t="shared" ca="1" si="62"/>
        <v>0</v>
      </c>
      <c r="M117" s="50"/>
    </row>
    <row r="118" spans="2:13" ht="15.75" hidden="1" customHeight="1">
      <c r="B118" s="313"/>
      <c r="C118" s="316" t="str">
        <f t="shared" si="65"/>
        <v>直接支援</v>
      </c>
      <c r="D118" s="49" t="s">
        <v>81</v>
      </c>
      <c r="E118" s="43">
        <f t="shared" ca="1" si="56"/>
        <v>0</v>
      </c>
      <c r="F118" s="44">
        <f t="shared" ca="1" si="57"/>
        <v>0</v>
      </c>
      <c r="G118" s="45">
        <f t="shared" ca="1" si="58"/>
        <v>0</v>
      </c>
      <c r="H118" s="45">
        <f t="shared" ca="1" si="59"/>
        <v>0</v>
      </c>
      <c r="I118" s="45">
        <f t="shared" ca="1" si="60"/>
        <v>0</v>
      </c>
      <c r="J118" s="45">
        <f t="shared" ca="1" si="61"/>
        <v>0</v>
      </c>
      <c r="K118" s="46"/>
      <c r="L118" s="47">
        <f t="shared" ca="1" si="62"/>
        <v>0</v>
      </c>
      <c r="M118" s="50"/>
    </row>
    <row r="119" spans="2:13" ht="15.75" hidden="1" customHeight="1">
      <c r="B119" s="313"/>
      <c r="C119" s="316" t="str">
        <f t="shared" si="65"/>
        <v>直接支援</v>
      </c>
      <c r="D119" s="49" t="s">
        <v>83</v>
      </c>
      <c r="E119" s="43">
        <f t="shared" ca="1" si="56"/>
        <v>0</v>
      </c>
      <c r="F119" s="44">
        <f t="shared" ca="1" si="57"/>
        <v>0</v>
      </c>
      <c r="G119" s="45">
        <f t="shared" ca="1" si="58"/>
        <v>0</v>
      </c>
      <c r="H119" s="45">
        <f t="shared" ca="1" si="59"/>
        <v>0</v>
      </c>
      <c r="I119" s="45">
        <f t="shared" ca="1" si="60"/>
        <v>0</v>
      </c>
      <c r="J119" s="45">
        <f t="shared" ca="1" si="61"/>
        <v>0</v>
      </c>
      <c r="K119" s="46"/>
      <c r="L119" s="47">
        <f t="shared" ca="1" si="62"/>
        <v>0</v>
      </c>
      <c r="M119" s="50"/>
    </row>
    <row r="120" spans="2:13" ht="15.75" hidden="1" customHeight="1">
      <c r="B120" s="313"/>
      <c r="C120" s="316" t="str">
        <f t="shared" si="65"/>
        <v>直接支援</v>
      </c>
      <c r="D120" s="49" t="s">
        <v>190</v>
      </c>
      <c r="E120" s="43">
        <f t="shared" ca="1" si="56"/>
        <v>0</v>
      </c>
      <c r="F120" s="44">
        <f t="shared" ca="1" si="57"/>
        <v>0</v>
      </c>
      <c r="G120" s="45">
        <f t="shared" ca="1" si="58"/>
        <v>0</v>
      </c>
      <c r="H120" s="45">
        <f t="shared" ca="1" si="59"/>
        <v>0</v>
      </c>
      <c r="I120" s="45">
        <f t="shared" ca="1" si="60"/>
        <v>0</v>
      </c>
      <c r="J120" s="45">
        <f t="shared" ca="1" si="61"/>
        <v>0</v>
      </c>
      <c r="K120" s="46"/>
      <c r="L120" s="47">
        <f t="shared" ca="1" si="62"/>
        <v>0</v>
      </c>
      <c r="M120" s="50"/>
    </row>
    <row r="121" spans="2:13" ht="15.75" hidden="1" customHeight="1">
      <c r="B121" s="313"/>
      <c r="C121" s="316" t="str">
        <f t="shared" si="65"/>
        <v>直接支援</v>
      </c>
      <c r="D121" s="49" t="s">
        <v>191</v>
      </c>
      <c r="E121" s="43">
        <f t="shared" ca="1" si="56"/>
        <v>0</v>
      </c>
      <c r="F121" s="44">
        <f t="shared" ca="1" si="57"/>
        <v>0</v>
      </c>
      <c r="G121" s="45">
        <f t="shared" ca="1" si="58"/>
        <v>0</v>
      </c>
      <c r="H121" s="45">
        <f t="shared" ca="1" si="59"/>
        <v>0</v>
      </c>
      <c r="I121" s="45">
        <f t="shared" ca="1" si="60"/>
        <v>0</v>
      </c>
      <c r="J121" s="45">
        <f t="shared" ca="1" si="61"/>
        <v>0</v>
      </c>
      <c r="K121" s="46"/>
      <c r="L121" s="47">
        <f t="shared" ca="1" si="62"/>
        <v>0</v>
      </c>
      <c r="M121" s="50"/>
    </row>
    <row r="122" spans="2:13" ht="15.75" hidden="1" customHeight="1">
      <c r="B122" s="313"/>
      <c r="C122" s="316" t="str">
        <f t="shared" si="65"/>
        <v>直接支援</v>
      </c>
      <c r="D122" s="49"/>
      <c r="E122" s="43" t="str">
        <f t="shared" si="56"/>
        <v/>
      </c>
      <c r="F122" s="44" t="str">
        <f t="shared" si="57"/>
        <v/>
      </c>
      <c r="G122" s="45" t="str">
        <f t="shared" si="58"/>
        <v/>
      </c>
      <c r="H122" s="45" t="str">
        <f t="shared" si="59"/>
        <v/>
      </c>
      <c r="I122" s="45" t="str">
        <f t="shared" si="60"/>
        <v/>
      </c>
      <c r="J122" s="45" t="str">
        <f t="shared" si="61"/>
        <v/>
      </c>
      <c r="K122" s="46"/>
      <c r="L122" s="47" t="str">
        <f t="shared" si="62"/>
        <v/>
      </c>
      <c r="M122" s="50"/>
    </row>
    <row r="123" spans="2:13" ht="15.75" hidden="1" customHeight="1">
      <c r="B123" s="313"/>
      <c r="C123" s="316" t="str">
        <f t="shared" si="65"/>
        <v>直接支援</v>
      </c>
      <c r="D123" s="51"/>
      <c r="E123" s="43" t="str">
        <f t="shared" si="56"/>
        <v/>
      </c>
      <c r="F123" s="44" t="str">
        <f t="shared" si="57"/>
        <v/>
      </c>
      <c r="G123" s="45" t="str">
        <f t="shared" si="58"/>
        <v/>
      </c>
      <c r="H123" s="45" t="str">
        <f t="shared" si="59"/>
        <v/>
      </c>
      <c r="I123" s="45" t="str">
        <f t="shared" si="60"/>
        <v/>
      </c>
      <c r="J123" s="45" t="str">
        <f t="shared" si="61"/>
        <v/>
      </c>
      <c r="K123" s="46"/>
      <c r="L123" s="47" t="str">
        <f t="shared" si="62"/>
        <v/>
      </c>
      <c r="M123" s="50"/>
    </row>
    <row r="124" spans="2:13" ht="15.75" hidden="1" customHeight="1">
      <c r="B124" s="313"/>
      <c r="C124" s="317" t="str">
        <f t="shared" si="65"/>
        <v>直接支援</v>
      </c>
      <c r="D124" s="52" t="s">
        <v>24</v>
      </c>
      <c r="E124" s="53">
        <f t="shared" ref="E124:L124" ca="1" si="66">SUM(E114:E123)</f>
        <v>0</v>
      </c>
      <c r="F124" s="54">
        <f t="shared" ca="1" si="66"/>
        <v>0</v>
      </c>
      <c r="G124" s="55">
        <f t="shared" ca="1" si="66"/>
        <v>0</v>
      </c>
      <c r="H124" s="55">
        <f t="shared" ca="1" si="66"/>
        <v>0</v>
      </c>
      <c r="I124" s="55">
        <f t="shared" ca="1" si="66"/>
        <v>0</v>
      </c>
      <c r="J124" s="55">
        <f t="shared" ca="1" si="66"/>
        <v>0</v>
      </c>
      <c r="K124" s="56"/>
      <c r="L124" s="58">
        <f t="shared" ca="1" si="66"/>
        <v>0</v>
      </c>
      <c r="M124" s="50"/>
    </row>
    <row r="125" spans="2:13" ht="15.75" hidden="1" customHeight="1">
      <c r="B125" s="313"/>
      <c r="C125" s="318" t="s">
        <v>84</v>
      </c>
      <c r="D125" s="42" t="s">
        <v>79</v>
      </c>
      <c r="E125" s="43">
        <f t="shared" ref="E125:J134" ca="1" si="67">IF($D125="","",E103+E114)</f>
        <v>0</v>
      </c>
      <c r="F125" s="44">
        <f t="shared" ca="1" si="67"/>
        <v>0</v>
      </c>
      <c r="G125" s="45">
        <f t="shared" ca="1" si="67"/>
        <v>0</v>
      </c>
      <c r="H125" s="45">
        <f t="shared" ca="1" si="67"/>
        <v>0</v>
      </c>
      <c r="I125" s="45">
        <f t="shared" ca="1" si="67"/>
        <v>0</v>
      </c>
      <c r="J125" s="45">
        <f t="shared" ca="1" si="67"/>
        <v>0</v>
      </c>
      <c r="K125" s="46"/>
      <c r="L125" s="59"/>
      <c r="M125" s="60">
        <f ca="1">IF($D125="","",L103+L114)</f>
        <v>0</v>
      </c>
    </row>
    <row r="126" spans="2:13" ht="15.75" hidden="1" customHeight="1">
      <c r="B126" s="313"/>
      <c r="C126" s="319" t="s">
        <v>84</v>
      </c>
      <c r="D126" s="49" t="s">
        <v>188</v>
      </c>
      <c r="E126" s="43">
        <f t="shared" ca="1" si="67"/>
        <v>0</v>
      </c>
      <c r="F126" s="44">
        <f t="shared" ca="1" si="67"/>
        <v>0</v>
      </c>
      <c r="G126" s="45">
        <f t="shared" ca="1" si="67"/>
        <v>0</v>
      </c>
      <c r="H126" s="45">
        <f t="shared" ca="1" si="67"/>
        <v>0</v>
      </c>
      <c r="I126" s="45">
        <f t="shared" ca="1" si="67"/>
        <v>0</v>
      </c>
      <c r="J126" s="45">
        <f t="shared" ca="1" si="67"/>
        <v>0</v>
      </c>
      <c r="K126" s="46"/>
      <c r="L126" s="61"/>
      <c r="M126" s="62">
        <f t="shared" ref="M126:M134" ca="1" si="68">IF($D126="","",L104+L115)</f>
        <v>0</v>
      </c>
    </row>
    <row r="127" spans="2:13" ht="15.75" hidden="1" customHeight="1">
      <c r="B127" s="313"/>
      <c r="C127" s="319" t="s">
        <v>84</v>
      </c>
      <c r="D127" s="49" t="s">
        <v>189</v>
      </c>
      <c r="E127" s="43">
        <f t="shared" ca="1" si="67"/>
        <v>0</v>
      </c>
      <c r="F127" s="44">
        <f t="shared" ca="1" si="67"/>
        <v>0</v>
      </c>
      <c r="G127" s="45">
        <f t="shared" ca="1" si="67"/>
        <v>0</v>
      </c>
      <c r="H127" s="45">
        <f t="shared" ca="1" si="67"/>
        <v>0</v>
      </c>
      <c r="I127" s="45">
        <f t="shared" ca="1" si="67"/>
        <v>0</v>
      </c>
      <c r="J127" s="45">
        <f t="shared" ca="1" si="67"/>
        <v>0</v>
      </c>
      <c r="K127" s="46"/>
      <c r="L127" s="61"/>
      <c r="M127" s="62">
        <f t="shared" ca="1" si="68"/>
        <v>0</v>
      </c>
    </row>
    <row r="128" spans="2:13" ht="15.75" hidden="1" customHeight="1">
      <c r="B128" s="313"/>
      <c r="C128" s="319" t="s">
        <v>84</v>
      </c>
      <c r="D128" s="49" t="s">
        <v>80</v>
      </c>
      <c r="E128" s="43">
        <f t="shared" ca="1" si="67"/>
        <v>0</v>
      </c>
      <c r="F128" s="44">
        <f t="shared" ca="1" si="67"/>
        <v>0</v>
      </c>
      <c r="G128" s="45">
        <f t="shared" ca="1" si="67"/>
        <v>0</v>
      </c>
      <c r="H128" s="45">
        <f t="shared" ca="1" si="67"/>
        <v>0</v>
      </c>
      <c r="I128" s="45">
        <f t="shared" ca="1" si="67"/>
        <v>0</v>
      </c>
      <c r="J128" s="45">
        <f t="shared" ca="1" si="67"/>
        <v>0</v>
      </c>
      <c r="K128" s="46"/>
      <c r="L128" s="63"/>
      <c r="M128" s="62">
        <f t="shared" ca="1" si="68"/>
        <v>0</v>
      </c>
    </row>
    <row r="129" spans="2:13" ht="15.75" hidden="1" customHeight="1">
      <c r="B129" s="313"/>
      <c r="C129" s="319" t="s">
        <v>84</v>
      </c>
      <c r="D129" s="49" t="s">
        <v>81</v>
      </c>
      <c r="E129" s="43">
        <f t="shared" ca="1" si="67"/>
        <v>0</v>
      </c>
      <c r="F129" s="44">
        <f t="shared" ca="1" si="67"/>
        <v>0</v>
      </c>
      <c r="G129" s="45">
        <f t="shared" ca="1" si="67"/>
        <v>0</v>
      </c>
      <c r="H129" s="45">
        <f t="shared" ca="1" si="67"/>
        <v>0</v>
      </c>
      <c r="I129" s="45">
        <f t="shared" ca="1" si="67"/>
        <v>0</v>
      </c>
      <c r="J129" s="45">
        <f t="shared" ca="1" si="67"/>
        <v>0</v>
      </c>
      <c r="K129" s="46"/>
      <c r="L129" s="63"/>
      <c r="M129" s="62">
        <f t="shared" ca="1" si="68"/>
        <v>0</v>
      </c>
    </row>
    <row r="130" spans="2:13" ht="15.75" hidden="1" customHeight="1">
      <c r="B130" s="313"/>
      <c r="C130" s="319" t="s">
        <v>84</v>
      </c>
      <c r="D130" s="49" t="s">
        <v>83</v>
      </c>
      <c r="E130" s="43">
        <f t="shared" ca="1" si="67"/>
        <v>0</v>
      </c>
      <c r="F130" s="44">
        <f t="shared" ca="1" si="67"/>
        <v>0</v>
      </c>
      <c r="G130" s="45">
        <f t="shared" ca="1" si="67"/>
        <v>0</v>
      </c>
      <c r="H130" s="45">
        <f t="shared" ca="1" si="67"/>
        <v>0</v>
      </c>
      <c r="I130" s="45">
        <f t="shared" ca="1" si="67"/>
        <v>0</v>
      </c>
      <c r="J130" s="45">
        <f t="shared" ca="1" si="67"/>
        <v>0</v>
      </c>
      <c r="K130" s="46"/>
      <c r="L130" s="63"/>
      <c r="M130" s="62">
        <f t="shared" ca="1" si="68"/>
        <v>0</v>
      </c>
    </row>
    <row r="131" spans="2:13" ht="15.75" hidden="1" customHeight="1">
      <c r="B131" s="313"/>
      <c r="C131" s="319" t="s">
        <v>84</v>
      </c>
      <c r="D131" s="49" t="s">
        <v>190</v>
      </c>
      <c r="E131" s="43">
        <f t="shared" ca="1" si="67"/>
        <v>0</v>
      </c>
      <c r="F131" s="44">
        <f t="shared" ca="1" si="67"/>
        <v>0</v>
      </c>
      <c r="G131" s="45">
        <f t="shared" ca="1" si="67"/>
        <v>0</v>
      </c>
      <c r="H131" s="45">
        <f t="shared" ca="1" si="67"/>
        <v>0</v>
      </c>
      <c r="I131" s="45">
        <f t="shared" ca="1" si="67"/>
        <v>0</v>
      </c>
      <c r="J131" s="45">
        <f t="shared" ca="1" si="67"/>
        <v>0</v>
      </c>
      <c r="K131" s="46"/>
      <c r="L131" s="64"/>
      <c r="M131" s="65">
        <f t="shared" ca="1" si="68"/>
        <v>0</v>
      </c>
    </row>
    <row r="132" spans="2:13" ht="15.75" hidden="1" customHeight="1">
      <c r="B132" s="313"/>
      <c r="C132" s="319" t="s">
        <v>84</v>
      </c>
      <c r="D132" s="49" t="s">
        <v>191</v>
      </c>
      <c r="E132" s="43">
        <f t="shared" ca="1" si="67"/>
        <v>0</v>
      </c>
      <c r="F132" s="44">
        <f t="shared" ca="1" si="67"/>
        <v>0</v>
      </c>
      <c r="G132" s="45">
        <f t="shared" ca="1" si="67"/>
        <v>0</v>
      </c>
      <c r="H132" s="45">
        <f t="shared" ca="1" si="67"/>
        <v>0</v>
      </c>
      <c r="I132" s="45">
        <f t="shared" ca="1" si="67"/>
        <v>0</v>
      </c>
      <c r="J132" s="45">
        <f t="shared" ca="1" si="67"/>
        <v>0</v>
      </c>
      <c r="K132" s="46"/>
      <c r="L132" s="61"/>
      <c r="M132" s="62">
        <f t="shared" ca="1" si="68"/>
        <v>0</v>
      </c>
    </row>
    <row r="133" spans="2:13" ht="15.75" hidden="1" customHeight="1">
      <c r="B133" s="313"/>
      <c r="C133" s="319" t="s">
        <v>84</v>
      </c>
      <c r="D133" s="49"/>
      <c r="E133" s="43" t="str">
        <f t="shared" si="67"/>
        <v/>
      </c>
      <c r="F133" s="44" t="str">
        <f t="shared" si="67"/>
        <v/>
      </c>
      <c r="G133" s="45" t="str">
        <f t="shared" si="67"/>
        <v/>
      </c>
      <c r="H133" s="45" t="str">
        <f t="shared" si="67"/>
        <v/>
      </c>
      <c r="I133" s="45" t="str">
        <f t="shared" si="67"/>
        <v/>
      </c>
      <c r="J133" s="45" t="str">
        <f t="shared" si="67"/>
        <v/>
      </c>
      <c r="K133" s="46"/>
      <c r="L133" s="63"/>
      <c r="M133" s="62" t="str">
        <f t="shared" si="68"/>
        <v/>
      </c>
    </row>
    <row r="134" spans="2:13" ht="15.75" hidden="1" customHeight="1">
      <c r="B134" s="313"/>
      <c r="C134" s="319" t="s">
        <v>84</v>
      </c>
      <c r="D134" s="66"/>
      <c r="E134" s="43" t="str">
        <f t="shared" si="67"/>
        <v/>
      </c>
      <c r="F134" s="44" t="str">
        <f t="shared" si="67"/>
        <v/>
      </c>
      <c r="G134" s="45" t="str">
        <f t="shared" si="67"/>
        <v/>
      </c>
      <c r="H134" s="45" t="str">
        <f t="shared" si="67"/>
        <v/>
      </c>
      <c r="I134" s="45" t="str">
        <f t="shared" si="67"/>
        <v/>
      </c>
      <c r="J134" s="45" t="str">
        <f t="shared" si="67"/>
        <v/>
      </c>
      <c r="K134" s="46"/>
      <c r="L134" s="64"/>
      <c r="M134" s="62" t="str">
        <f t="shared" si="68"/>
        <v/>
      </c>
    </row>
    <row r="135" spans="2:13" ht="15.75" hidden="1" customHeight="1">
      <c r="B135" s="314"/>
      <c r="C135" s="320" t="s">
        <v>84</v>
      </c>
      <c r="D135" s="67" t="s">
        <v>24</v>
      </c>
      <c r="E135" s="68">
        <f t="shared" ref="E135:J135" ca="1" si="69">SUM(E125:E134)</f>
        <v>0</v>
      </c>
      <c r="F135" s="69">
        <f t="shared" ca="1" si="69"/>
        <v>0</v>
      </c>
      <c r="G135" s="70">
        <f t="shared" ca="1" si="69"/>
        <v>0</v>
      </c>
      <c r="H135" s="70">
        <f t="shared" ca="1" si="69"/>
        <v>0</v>
      </c>
      <c r="I135" s="70">
        <f t="shared" ca="1" si="69"/>
        <v>0</v>
      </c>
      <c r="J135" s="70">
        <f t="shared" ca="1" si="69"/>
        <v>0</v>
      </c>
      <c r="K135" s="71"/>
      <c r="L135" s="72"/>
      <c r="M135" s="73">
        <f ca="1">SUM(M125:M134)</f>
        <v>0</v>
      </c>
    </row>
    <row r="136" spans="2:13" ht="15.75" hidden="1" customHeight="1">
      <c r="B136" s="312"/>
      <c r="C136" s="315" t="s">
        <v>86</v>
      </c>
      <c r="D136" s="42" t="s">
        <v>79</v>
      </c>
      <c r="E136" s="43">
        <f t="shared" ref="E136:E156" ca="1" si="70">IF($D136="","",SUMPRODUCT((D_施業種=$D136)*(D_事業種=$C136)*(D_申請月日=$B136),D_面積))</f>
        <v>0</v>
      </c>
      <c r="F136" s="44">
        <f t="shared" ref="F136:F156" ca="1" si="71">IF($D136="","",SUMPRODUCT((D_施業種=$D136)*(D_事業種=$C136)*(D_申請月日=$B136),D_延長))</f>
        <v>0</v>
      </c>
      <c r="G136" s="45">
        <f t="shared" ref="G136:G156" ca="1" si="72">IF($D136="","",SUMPRODUCT((D_施業種=$D136)*(D_事業種=$C136)*(D_申請月日=$B136),D_事業費))</f>
        <v>0</v>
      </c>
      <c r="H136" s="45">
        <f t="shared" ref="H136:H156" ca="1" si="73">IF($D136="","",SUMPRODUCT((D_施業種=$D136)*(D_事業種=$C136)*(D_申請月日=$B136),D_国県補助金))</f>
        <v>0</v>
      </c>
      <c r="I136" s="45">
        <f t="shared" ref="I136:I156" ca="1" si="74">IF($D136="","",SUMPRODUCT((D_施業種=$D136)*(D_事業種=$C136)*(D_申請月日=$B136),D_市嵩上げ額))</f>
        <v>0</v>
      </c>
      <c r="J136" s="45">
        <f t="shared" ref="J136:J156" ca="1" si="75">IF($D136="","",SUMPRODUCT((D_施業種=$D136)*(D_事業種=$C136)*(D_申請月日=$B136),D_自己負担金))</f>
        <v>0</v>
      </c>
      <c r="K136" s="46"/>
      <c r="L136" s="47">
        <f t="shared" ref="L136:L156" ca="1" si="76">IF($D136="","",SUMPRODUCT((D_施業種=$D136)*(D_事業種=$C136)*(D_申請月日=$B136)))</f>
        <v>0</v>
      </c>
      <c r="M136" s="48"/>
    </row>
    <row r="137" spans="2:13" ht="15.75" hidden="1" customHeight="1">
      <c r="B137" s="313"/>
      <c r="C137" s="316" t="str">
        <f>C136</f>
        <v>流域育成</v>
      </c>
      <c r="D137" s="49" t="s">
        <v>188</v>
      </c>
      <c r="E137" s="43">
        <f t="shared" ca="1" si="70"/>
        <v>0</v>
      </c>
      <c r="F137" s="44">
        <f t="shared" ca="1" si="71"/>
        <v>0</v>
      </c>
      <c r="G137" s="45">
        <f t="shared" ca="1" si="72"/>
        <v>0</v>
      </c>
      <c r="H137" s="45">
        <f t="shared" ca="1" si="73"/>
        <v>0</v>
      </c>
      <c r="I137" s="45">
        <f t="shared" ca="1" si="74"/>
        <v>0</v>
      </c>
      <c r="J137" s="45">
        <f t="shared" ca="1" si="75"/>
        <v>0</v>
      </c>
      <c r="K137" s="46"/>
      <c r="L137" s="47">
        <f t="shared" ca="1" si="76"/>
        <v>0</v>
      </c>
      <c r="M137" s="50"/>
    </row>
    <row r="138" spans="2:13" ht="15.75" hidden="1" customHeight="1">
      <c r="B138" s="313"/>
      <c r="C138" s="316" t="str">
        <f t="shared" ref="C138:C146" si="77">C137</f>
        <v>流域育成</v>
      </c>
      <c r="D138" s="49" t="s">
        <v>189</v>
      </c>
      <c r="E138" s="43">
        <f t="shared" ca="1" si="70"/>
        <v>0</v>
      </c>
      <c r="F138" s="44">
        <f t="shared" ca="1" si="71"/>
        <v>0</v>
      </c>
      <c r="G138" s="45">
        <f t="shared" ca="1" si="72"/>
        <v>0</v>
      </c>
      <c r="H138" s="45">
        <f t="shared" ca="1" si="73"/>
        <v>0</v>
      </c>
      <c r="I138" s="45">
        <f t="shared" ca="1" si="74"/>
        <v>0</v>
      </c>
      <c r="J138" s="45">
        <f t="shared" ca="1" si="75"/>
        <v>0</v>
      </c>
      <c r="K138" s="46"/>
      <c r="L138" s="47">
        <f t="shared" ca="1" si="76"/>
        <v>0</v>
      </c>
      <c r="M138" s="50"/>
    </row>
    <row r="139" spans="2:13" ht="15.75" hidden="1" customHeight="1">
      <c r="B139" s="313"/>
      <c r="C139" s="316" t="str">
        <f t="shared" si="77"/>
        <v>流域育成</v>
      </c>
      <c r="D139" s="49" t="s">
        <v>80</v>
      </c>
      <c r="E139" s="43">
        <f t="shared" ca="1" si="70"/>
        <v>0</v>
      </c>
      <c r="F139" s="44">
        <f t="shared" ca="1" si="71"/>
        <v>0</v>
      </c>
      <c r="G139" s="45">
        <f t="shared" ca="1" si="72"/>
        <v>0</v>
      </c>
      <c r="H139" s="45">
        <f t="shared" ca="1" si="73"/>
        <v>0</v>
      </c>
      <c r="I139" s="45">
        <f t="shared" ca="1" si="74"/>
        <v>0</v>
      </c>
      <c r="J139" s="45">
        <f t="shared" ca="1" si="75"/>
        <v>0</v>
      </c>
      <c r="K139" s="46"/>
      <c r="L139" s="47">
        <f t="shared" ca="1" si="76"/>
        <v>0</v>
      </c>
      <c r="M139" s="50"/>
    </row>
    <row r="140" spans="2:13" ht="15.75" hidden="1" customHeight="1">
      <c r="B140" s="313"/>
      <c r="C140" s="316" t="str">
        <f t="shared" si="77"/>
        <v>流域育成</v>
      </c>
      <c r="D140" s="49" t="s">
        <v>81</v>
      </c>
      <c r="E140" s="43">
        <f t="shared" ca="1" si="70"/>
        <v>0</v>
      </c>
      <c r="F140" s="44">
        <f t="shared" ca="1" si="71"/>
        <v>0</v>
      </c>
      <c r="G140" s="45">
        <f t="shared" ca="1" si="72"/>
        <v>0</v>
      </c>
      <c r="H140" s="45">
        <f t="shared" ca="1" si="73"/>
        <v>0</v>
      </c>
      <c r="I140" s="45">
        <f t="shared" ca="1" si="74"/>
        <v>0</v>
      </c>
      <c r="J140" s="45">
        <f t="shared" ca="1" si="75"/>
        <v>0</v>
      </c>
      <c r="K140" s="46"/>
      <c r="L140" s="47">
        <f t="shared" ca="1" si="76"/>
        <v>0</v>
      </c>
      <c r="M140" s="50"/>
    </row>
    <row r="141" spans="2:13" ht="15.75" hidden="1" customHeight="1">
      <c r="B141" s="313"/>
      <c r="C141" s="316" t="str">
        <f t="shared" si="77"/>
        <v>流域育成</v>
      </c>
      <c r="D141" s="49" t="s">
        <v>83</v>
      </c>
      <c r="E141" s="43">
        <f t="shared" ca="1" si="70"/>
        <v>0</v>
      </c>
      <c r="F141" s="44">
        <f t="shared" ca="1" si="71"/>
        <v>0</v>
      </c>
      <c r="G141" s="45">
        <f t="shared" ca="1" si="72"/>
        <v>0</v>
      </c>
      <c r="H141" s="45">
        <f t="shared" ca="1" si="73"/>
        <v>0</v>
      </c>
      <c r="I141" s="45">
        <f t="shared" ca="1" si="74"/>
        <v>0</v>
      </c>
      <c r="J141" s="45">
        <f t="shared" ca="1" si="75"/>
        <v>0</v>
      </c>
      <c r="K141" s="46"/>
      <c r="L141" s="47">
        <f t="shared" ca="1" si="76"/>
        <v>0</v>
      </c>
      <c r="M141" s="50"/>
    </row>
    <row r="142" spans="2:13" ht="15.75" hidden="1" customHeight="1">
      <c r="B142" s="313"/>
      <c r="C142" s="316" t="str">
        <f t="shared" si="77"/>
        <v>流域育成</v>
      </c>
      <c r="D142" s="49" t="s">
        <v>190</v>
      </c>
      <c r="E142" s="43">
        <f t="shared" ca="1" si="70"/>
        <v>0</v>
      </c>
      <c r="F142" s="44">
        <f t="shared" ca="1" si="71"/>
        <v>0</v>
      </c>
      <c r="G142" s="45">
        <f t="shared" ca="1" si="72"/>
        <v>0</v>
      </c>
      <c r="H142" s="45">
        <f t="shared" ca="1" si="73"/>
        <v>0</v>
      </c>
      <c r="I142" s="45">
        <f t="shared" ca="1" si="74"/>
        <v>0</v>
      </c>
      <c r="J142" s="45">
        <f t="shared" ca="1" si="75"/>
        <v>0</v>
      </c>
      <c r="K142" s="46"/>
      <c r="L142" s="47">
        <f t="shared" ca="1" si="76"/>
        <v>0</v>
      </c>
      <c r="M142" s="50"/>
    </row>
    <row r="143" spans="2:13" ht="15.75" hidden="1" customHeight="1">
      <c r="B143" s="313"/>
      <c r="C143" s="316" t="str">
        <f t="shared" si="77"/>
        <v>流域育成</v>
      </c>
      <c r="D143" s="49" t="s">
        <v>191</v>
      </c>
      <c r="E143" s="43">
        <f t="shared" ca="1" si="70"/>
        <v>0</v>
      </c>
      <c r="F143" s="44">
        <f t="shared" ca="1" si="71"/>
        <v>0</v>
      </c>
      <c r="G143" s="45">
        <f t="shared" ca="1" si="72"/>
        <v>0</v>
      </c>
      <c r="H143" s="45">
        <f t="shared" ca="1" si="73"/>
        <v>0</v>
      </c>
      <c r="I143" s="45">
        <f t="shared" ca="1" si="74"/>
        <v>0</v>
      </c>
      <c r="J143" s="45">
        <f t="shared" ca="1" si="75"/>
        <v>0</v>
      </c>
      <c r="K143" s="46"/>
      <c r="L143" s="47">
        <f t="shared" ca="1" si="76"/>
        <v>0</v>
      </c>
      <c r="M143" s="50"/>
    </row>
    <row r="144" spans="2:13" ht="15.75" hidden="1" customHeight="1">
      <c r="B144" s="313"/>
      <c r="C144" s="316" t="str">
        <f t="shared" si="77"/>
        <v>流域育成</v>
      </c>
      <c r="D144" s="49"/>
      <c r="E144" s="43" t="str">
        <f t="shared" si="70"/>
        <v/>
      </c>
      <c r="F144" s="44" t="str">
        <f t="shared" si="71"/>
        <v/>
      </c>
      <c r="G144" s="45" t="str">
        <f t="shared" si="72"/>
        <v/>
      </c>
      <c r="H144" s="45" t="str">
        <f t="shared" si="73"/>
        <v/>
      </c>
      <c r="I144" s="45" t="str">
        <f t="shared" si="74"/>
        <v/>
      </c>
      <c r="J144" s="45" t="str">
        <f t="shared" si="75"/>
        <v/>
      </c>
      <c r="K144" s="46"/>
      <c r="L144" s="47" t="str">
        <f t="shared" si="76"/>
        <v/>
      </c>
      <c r="M144" s="50"/>
    </row>
    <row r="145" spans="2:13" ht="15.75" hidden="1" customHeight="1">
      <c r="B145" s="313"/>
      <c r="C145" s="316" t="str">
        <f t="shared" si="77"/>
        <v>流域育成</v>
      </c>
      <c r="D145" s="51"/>
      <c r="E145" s="43" t="str">
        <f t="shared" si="70"/>
        <v/>
      </c>
      <c r="F145" s="44" t="str">
        <f t="shared" si="71"/>
        <v/>
      </c>
      <c r="G145" s="45" t="str">
        <f t="shared" si="72"/>
        <v/>
      </c>
      <c r="H145" s="45" t="str">
        <f t="shared" si="73"/>
        <v/>
      </c>
      <c r="I145" s="45" t="str">
        <f t="shared" si="74"/>
        <v/>
      </c>
      <c r="J145" s="45" t="str">
        <f t="shared" si="75"/>
        <v/>
      </c>
      <c r="K145" s="46"/>
      <c r="L145" s="47" t="str">
        <f t="shared" si="76"/>
        <v/>
      </c>
      <c r="M145" s="50"/>
    </row>
    <row r="146" spans="2:13" ht="15.75" hidden="1" customHeight="1">
      <c r="B146" s="313"/>
      <c r="C146" s="317" t="str">
        <f t="shared" si="77"/>
        <v>流域育成</v>
      </c>
      <c r="D146" s="52" t="s">
        <v>24</v>
      </c>
      <c r="E146" s="53">
        <f t="shared" ref="E146:J146" ca="1" si="78">SUM(E136:E145)</f>
        <v>0</v>
      </c>
      <c r="F146" s="54">
        <f t="shared" ca="1" si="78"/>
        <v>0</v>
      </c>
      <c r="G146" s="55">
        <f t="shared" ca="1" si="78"/>
        <v>0</v>
      </c>
      <c r="H146" s="55">
        <f t="shared" ca="1" si="78"/>
        <v>0</v>
      </c>
      <c r="I146" s="55">
        <f t="shared" ca="1" si="78"/>
        <v>0</v>
      </c>
      <c r="J146" s="55">
        <f t="shared" ca="1" si="78"/>
        <v>0</v>
      </c>
      <c r="K146" s="56"/>
      <c r="L146" s="55">
        <f ca="1">SUM(L136:L145)</f>
        <v>0</v>
      </c>
      <c r="M146" s="50"/>
    </row>
    <row r="147" spans="2:13" ht="15.75" hidden="1" customHeight="1">
      <c r="B147" s="313"/>
      <c r="C147" s="315" t="s">
        <v>77</v>
      </c>
      <c r="D147" s="57" t="s">
        <v>79</v>
      </c>
      <c r="E147" s="43">
        <f ca="1">IF($D147="","",SUMPRODUCT((D_施業種=$D147)*(D_事業種=$C147)*(D_申請月日=$B147),D_面積))</f>
        <v>0</v>
      </c>
      <c r="F147" s="44">
        <f ca="1">IF($D147="","",SUMPRODUCT((D_施業種=$D147)*(D_事業種=$C147)*(D_申請月日=$B147),D_延長))</f>
        <v>0</v>
      </c>
      <c r="G147" s="45">
        <f ca="1">IF($D147="","",SUMPRODUCT((D_施業種=$D147)*(D_事業種=$C147)*(D_申請月日=$B147),D_事業費))</f>
        <v>0</v>
      </c>
      <c r="H147" s="45">
        <f t="shared" ca="1" si="73"/>
        <v>0</v>
      </c>
      <c r="I147" s="45">
        <f t="shared" ca="1" si="74"/>
        <v>0</v>
      </c>
      <c r="J147" s="45">
        <f t="shared" ca="1" si="75"/>
        <v>0</v>
      </c>
      <c r="K147" s="46"/>
      <c r="L147" s="47">
        <f t="shared" ca="1" si="76"/>
        <v>0</v>
      </c>
      <c r="M147" s="50"/>
    </row>
    <row r="148" spans="2:13" ht="15.75" hidden="1" customHeight="1">
      <c r="B148" s="313"/>
      <c r="C148" s="316" t="str">
        <f>C147</f>
        <v>直接支援</v>
      </c>
      <c r="D148" s="49" t="s">
        <v>188</v>
      </c>
      <c r="E148" s="43">
        <f t="shared" ca="1" si="70"/>
        <v>0</v>
      </c>
      <c r="F148" s="44">
        <f t="shared" ca="1" si="71"/>
        <v>0</v>
      </c>
      <c r="G148" s="45">
        <f t="shared" ca="1" si="72"/>
        <v>0</v>
      </c>
      <c r="H148" s="45">
        <f t="shared" ca="1" si="73"/>
        <v>0</v>
      </c>
      <c r="I148" s="45">
        <f t="shared" ca="1" si="74"/>
        <v>0</v>
      </c>
      <c r="J148" s="45">
        <f t="shared" ca="1" si="75"/>
        <v>0</v>
      </c>
      <c r="K148" s="46"/>
      <c r="L148" s="47">
        <f t="shared" ca="1" si="76"/>
        <v>0</v>
      </c>
      <c r="M148" s="50"/>
    </row>
    <row r="149" spans="2:13" ht="15.75" hidden="1" customHeight="1">
      <c r="B149" s="313"/>
      <c r="C149" s="316" t="str">
        <f t="shared" ref="C149:C157" si="79">C148</f>
        <v>直接支援</v>
      </c>
      <c r="D149" s="49" t="s">
        <v>189</v>
      </c>
      <c r="E149" s="43">
        <f t="shared" ca="1" si="70"/>
        <v>0</v>
      </c>
      <c r="F149" s="44">
        <f t="shared" ca="1" si="71"/>
        <v>0</v>
      </c>
      <c r="G149" s="45">
        <f t="shared" ca="1" si="72"/>
        <v>0</v>
      </c>
      <c r="H149" s="45">
        <f t="shared" ca="1" si="73"/>
        <v>0</v>
      </c>
      <c r="I149" s="45">
        <f t="shared" ca="1" si="74"/>
        <v>0</v>
      </c>
      <c r="J149" s="45">
        <f t="shared" ca="1" si="75"/>
        <v>0</v>
      </c>
      <c r="K149" s="46"/>
      <c r="L149" s="47">
        <f t="shared" ca="1" si="76"/>
        <v>0</v>
      </c>
      <c r="M149" s="50"/>
    </row>
    <row r="150" spans="2:13" ht="15.75" hidden="1" customHeight="1">
      <c r="B150" s="313"/>
      <c r="C150" s="316" t="str">
        <f t="shared" si="79"/>
        <v>直接支援</v>
      </c>
      <c r="D150" s="49" t="s">
        <v>80</v>
      </c>
      <c r="E150" s="43">
        <f ca="1">IF($D150="","",SUMPRODUCT((D_施業種=$D150)*(D_事業種=$C150)*(D_申請月日=$B150),D_面積))</f>
        <v>0</v>
      </c>
      <c r="F150" s="44">
        <f t="shared" ca="1" si="71"/>
        <v>0</v>
      </c>
      <c r="G150" s="45">
        <f t="shared" ca="1" si="72"/>
        <v>0</v>
      </c>
      <c r="H150" s="45">
        <f t="shared" ca="1" si="73"/>
        <v>0</v>
      </c>
      <c r="I150" s="45">
        <f t="shared" ca="1" si="74"/>
        <v>0</v>
      </c>
      <c r="J150" s="45">
        <f t="shared" ca="1" si="75"/>
        <v>0</v>
      </c>
      <c r="K150" s="46"/>
      <c r="L150" s="47">
        <f t="shared" ca="1" si="76"/>
        <v>0</v>
      </c>
      <c r="M150" s="50"/>
    </row>
    <row r="151" spans="2:13" ht="15.75" hidden="1" customHeight="1">
      <c r="B151" s="313"/>
      <c r="C151" s="316" t="str">
        <f t="shared" si="79"/>
        <v>直接支援</v>
      </c>
      <c r="D151" s="49" t="s">
        <v>81</v>
      </c>
      <c r="E151" s="43">
        <f t="shared" ca="1" si="70"/>
        <v>0</v>
      </c>
      <c r="F151" s="44">
        <f t="shared" ca="1" si="71"/>
        <v>0</v>
      </c>
      <c r="G151" s="45">
        <f t="shared" ca="1" si="72"/>
        <v>0</v>
      </c>
      <c r="H151" s="45">
        <f t="shared" ca="1" si="73"/>
        <v>0</v>
      </c>
      <c r="I151" s="45">
        <f t="shared" ca="1" si="74"/>
        <v>0</v>
      </c>
      <c r="J151" s="45">
        <f t="shared" ca="1" si="75"/>
        <v>0</v>
      </c>
      <c r="K151" s="46"/>
      <c r="L151" s="47">
        <f t="shared" ca="1" si="76"/>
        <v>0</v>
      </c>
      <c r="M151" s="50"/>
    </row>
    <row r="152" spans="2:13" ht="15.75" hidden="1" customHeight="1">
      <c r="B152" s="313"/>
      <c r="C152" s="316" t="str">
        <f t="shared" si="79"/>
        <v>直接支援</v>
      </c>
      <c r="D152" s="49" t="s">
        <v>83</v>
      </c>
      <c r="E152" s="43">
        <f t="shared" ca="1" si="70"/>
        <v>0</v>
      </c>
      <c r="F152" s="44">
        <f t="shared" ca="1" si="71"/>
        <v>0</v>
      </c>
      <c r="G152" s="45">
        <f t="shared" ca="1" si="72"/>
        <v>0</v>
      </c>
      <c r="H152" s="45">
        <f t="shared" ca="1" si="73"/>
        <v>0</v>
      </c>
      <c r="I152" s="45">
        <f t="shared" ca="1" si="74"/>
        <v>0</v>
      </c>
      <c r="J152" s="45">
        <f t="shared" ca="1" si="75"/>
        <v>0</v>
      </c>
      <c r="K152" s="46"/>
      <c r="L152" s="47">
        <f t="shared" ca="1" si="76"/>
        <v>0</v>
      </c>
      <c r="M152" s="50"/>
    </row>
    <row r="153" spans="2:13" ht="15.75" hidden="1" customHeight="1">
      <c r="B153" s="313"/>
      <c r="C153" s="316" t="str">
        <f t="shared" si="79"/>
        <v>直接支援</v>
      </c>
      <c r="D153" s="49" t="s">
        <v>190</v>
      </c>
      <c r="E153" s="43">
        <f t="shared" ca="1" si="70"/>
        <v>0</v>
      </c>
      <c r="F153" s="44">
        <f t="shared" ca="1" si="71"/>
        <v>0</v>
      </c>
      <c r="G153" s="45">
        <f t="shared" ca="1" si="72"/>
        <v>0</v>
      </c>
      <c r="H153" s="45">
        <f t="shared" ca="1" si="73"/>
        <v>0</v>
      </c>
      <c r="I153" s="45">
        <f t="shared" ca="1" si="74"/>
        <v>0</v>
      </c>
      <c r="J153" s="45">
        <f t="shared" ca="1" si="75"/>
        <v>0</v>
      </c>
      <c r="K153" s="46"/>
      <c r="L153" s="47">
        <f t="shared" ca="1" si="76"/>
        <v>0</v>
      </c>
      <c r="M153" s="50"/>
    </row>
    <row r="154" spans="2:13" ht="15.75" hidden="1" customHeight="1">
      <c r="B154" s="313"/>
      <c r="C154" s="316" t="str">
        <f t="shared" si="79"/>
        <v>直接支援</v>
      </c>
      <c r="D154" s="49" t="s">
        <v>191</v>
      </c>
      <c r="E154" s="43">
        <f t="shared" ca="1" si="70"/>
        <v>0</v>
      </c>
      <c r="F154" s="44">
        <f t="shared" ca="1" si="71"/>
        <v>0</v>
      </c>
      <c r="G154" s="45">
        <f t="shared" ca="1" si="72"/>
        <v>0</v>
      </c>
      <c r="H154" s="45">
        <f t="shared" ca="1" si="73"/>
        <v>0</v>
      </c>
      <c r="I154" s="45">
        <f t="shared" ca="1" si="74"/>
        <v>0</v>
      </c>
      <c r="J154" s="45">
        <f t="shared" ca="1" si="75"/>
        <v>0</v>
      </c>
      <c r="K154" s="46"/>
      <c r="L154" s="47">
        <f t="shared" ca="1" si="76"/>
        <v>0</v>
      </c>
      <c r="M154" s="50"/>
    </row>
    <row r="155" spans="2:13" ht="15.75" hidden="1" customHeight="1">
      <c r="B155" s="313"/>
      <c r="C155" s="316" t="str">
        <f t="shared" si="79"/>
        <v>直接支援</v>
      </c>
      <c r="D155" s="49"/>
      <c r="E155" s="43" t="str">
        <f t="shared" si="70"/>
        <v/>
      </c>
      <c r="F155" s="44" t="str">
        <f t="shared" si="71"/>
        <v/>
      </c>
      <c r="G155" s="45" t="str">
        <f t="shared" si="72"/>
        <v/>
      </c>
      <c r="H155" s="45" t="str">
        <f t="shared" si="73"/>
        <v/>
      </c>
      <c r="I155" s="45" t="str">
        <f t="shared" si="74"/>
        <v/>
      </c>
      <c r="J155" s="45" t="str">
        <f t="shared" si="75"/>
        <v/>
      </c>
      <c r="K155" s="46"/>
      <c r="L155" s="47" t="str">
        <f t="shared" si="76"/>
        <v/>
      </c>
      <c r="M155" s="50"/>
    </row>
    <row r="156" spans="2:13" ht="15.75" hidden="1" customHeight="1">
      <c r="B156" s="313"/>
      <c r="C156" s="316" t="str">
        <f t="shared" si="79"/>
        <v>直接支援</v>
      </c>
      <c r="D156" s="51"/>
      <c r="E156" s="43" t="str">
        <f t="shared" si="70"/>
        <v/>
      </c>
      <c r="F156" s="44" t="str">
        <f t="shared" si="71"/>
        <v/>
      </c>
      <c r="G156" s="45" t="str">
        <f t="shared" si="72"/>
        <v/>
      </c>
      <c r="H156" s="45" t="str">
        <f t="shared" si="73"/>
        <v/>
      </c>
      <c r="I156" s="45" t="str">
        <f t="shared" si="74"/>
        <v/>
      </c>
      <c r="J156" s="45" t="str">
        <f t="shared" si="75"/>
        <v/>
      </c>
      <c r="K156" s="46"/>
      <c r="L156" s="47" t="str">
        <f t="shared" si="76"/>
        <v/>
      </c>
      <c r="M156" s="50"/>
    </row>
    <row r="157" spans="2:13" ht="15.75" hidden="1" customHeight="1">
      <c r="B157" s="313"/>
      <c r="C157" s="317" t="str">
        <f t="shared" si="79"/>
        <v>直接支援</v>
      </c>
      <c r="D157" s="52" t="s">
        <v>24</v>
      </c>
      <c r="E157" s="53">
        <f t="shared" ref="E157:J157" ca="1" si="80">SUM(E147:E156)</f>
        <v>0</v>
      </c>
      <c r="F157" s="54">
        <f t="shared" ca="1" si="80"/>
        <v>0</v>
      </c>
      <c r="G157" s="55">
        <f t="shared" ca="1" si="80"/>
        <v>0</v>
      </c>
      <c r="H157" s="55">
        <f t="shared" ca="1" si="80"/>
        <v>0</v>
      </c>
      <c r="I157" s="55">
        <f t="shared" ca="1" si="80"/>
        <v>0</v>
      </c>
      <c r="J157" s="55">
        <f t="shared" ca="1" si="80"/>
        <v>0</v>
      </c>
      <c r="K157" s="56"/>
      <c r="L157" s="58">
        <f ca="1">SUM(L147:L156)</f>
        <v>0</v>
      </c>
      <c r="M157" s="50"/>
    </row>
    <row r="158" spans="2:13" ht="15.75" hidden="1" customHeight="1">
      <c r="B158" s="313"/>
      <c r="C158" s="318" t="s">
        <v>84</v>
      </c>
      <c r="D158" s="42" t="s">
        <v>79</v>
      </c>
      <c r="E158" s="43">
        <f t="shared" ref="E158:J167" ca="1" si="81">IF($D158="","",E136+E147)</f>
        <v>0</v>
      </c>
      <c r="F158" s="44">
        <f t="shared" ca="1" si="81"/>
        <v>0</v>
      </c>
      <c r="G158" s="45">
        <f t="shared" ca="1" si="81"/>
        <v>0</v>
      </c>
      <c r="H158" s="45">
        <f t="shared" ca="1" si="81"/>
        <v>0</v>
      </c>
      <c r="I158" s="45">
        <f t="shared" ca="1" si="81"/>
        <v>0</v>
      </c>
      <c r="J158" s="45">
        <f t="shared" ca="1" si="81"/>
        <v>0</v>
      </c>
      <c r="K158" s="46"/>
      <c r="L158" s="59"/>
      <c r="M158" s="60">
        <f ca="1">IF($D158="","",L136+L147)</f>
        <v>0</v>
      </c>
    </row>
    <row r="159" spans="2:13" ht="15.75" hidden="1" customHeight="1">
      <c r="B159" s="313"/>
      <c r="C159" s="319" t="s">
        <v>84</v>
      </c>
      <c r="D159" s="49" t="s">
        <v>188</v>
      </c>
      <c r="E159" s="43">
        <f t="shared" ca="1" si="81"/>
        <v>0</v>
      </c>
      <c r="F159" s="44">
        <f t="shared" ca="1" si="81"/>
        <v>0</v>
      </c>
      <c r="G159" s="45">
        <f t="shared" ca="1" si="81"/>
        <v>0</v>
      </c>
      <c r="H159" s="45">
        <f t="shared" ca="1" si="81"/>
        <v>0</v>
      </c>
      <c r="I159" s="45">
        <f t="shared" ca="1" si="81"/>
        <v>0</v>
      </c>
      <c r="J159" s="45">
        <f t="shared" ca="1" si="81"/>
        <v>0</v>
      </c>
      <c r="K159" s="46"/>
      <c r="L159" s="61"/>
      <c r="M159" s="62">
        <f t="shared" ref="M159:M167" ca="1" si="82">IF($D159="","",L137+L148)</f>
        <v>0</v>
      </c>
    </row>
    <row r="160" spans="2:13" ht="15.75" hidden="1" customHeight="1">
      <c r="B160" s="313"/>
      <c r="C160" s="319" t="s">
        <v>84</v>
      </c>
      <c r="D160" s="49" t="s">
        <v>189</v>
      </c>
      <c r="E160" s="43">
        <f t="shared" ca="1" si="81"/>
        <v>0</v>
      </c>
      <c r="F160" s="44">
        <f t="shared" ca="1" si="81"/>
        <v>0</v>
      </c>
      <c r="G160" s="45">
        <f t="shared" ca="1" si="81"/>
        <v>0</v>
      </c>
      <c r="H160" s="45">
        <f t="shared" ca="1" si="81"/>
        <v>0</v>
      </c>
      <c r="I160" s="45">
        <f t="shared" ca="1" si="81"/>
        <v>0</v>
      </c>
      <c r="J160" s="45">
        <f t="shared" ca="1" si="81"/>
        <v>0</v>
      </c>
      <c r="K160" s="46"/>
      <c r="L160" s="61"/>
      <c r="M160" s="62">
        <f t="shared" ca="1" si="82"/>
        <v>0</v>
      </c>
    </row>
    <row r="161" spans="2:13" ht="15.75" hidden="1" customHeight="1">
      <c r="B161" s="313"/>
      <c r="C161" s="319" t="s">
        <v>84</v>
      </c>
      <c r="D161" s="49" t="s">
        <v>80</v>
      </c>
      <c r="E161" s="43">
        <f t="shared" ca="1" si="81"/>
        <v>0</v>
      </c>
      <c r="F161" s="44">
        <f t="shared" ca="1" si="81"/>
        <v>0</v>
      </c>
      <c r="G161" s="45">
        <f t="shared" ca="1" si="81"/>
        <v>0</v>
      </c>
      <c r="H161" s="45">
        <f t="shared" ca="1" si="81"/>
        <v>0</v>
      </c>
      <c r="I161" s="45">
        <f t="shared" ca="1" si="81"/>
        <v>0</v>
      </c>
      <c r="J161" s="45">
        <f t="shared" ca="1" si="81"/>
        <v>0</v>
      </c>
      <c r="K161" s="46"/>
      <c r="L161" s="63"/>
      <c r="M161" s="62">
        <f t="shared" ca="1" si="82"/>
        <v>0</v>
      </c>
    </row>
    <row r="162" spans="2:13" ht="15.75" hidden="1" customHeight="1">
      <c r="B162" s="313"/>
      <c r="C162" s="319" t="s">
        <v>84</v>
      </c>
      <c r="D162" s="49" t="s">
        <v>81</v>
      </c>
      <c r="E162" s="43">
        <f t="shared" ca="1" si="81"/>
        <v>0</v>
      </c>
      <c r="F162" s="44">
        <f t="shared" ca="1" si="81"/>
        <v>0</v>
      </c>
      <c r="G162" s="45">
        <f t="shared" ca="1" si="81"/>
        <v>0</v>
      </c>
      <c r="H162" s="45">
        <f t="shared" ca="1" si="81"/>
        <v>0</v>
      </c>
      <c r="I162" s="45">
        <f t="shared" ca="1" si="81"/>
        <v>0</v>
      </c>
      <c r="J162" s="45">
        <f t="shared" ca="1" si="81"/>
        <v>0</v>
      </c>
      <c r="K162" s="46"/>
      <c r="L162" s="63"/>
      <c r="M162" s="62">
        <f t="shared" ca="1" si="82"/>
        <v>0</v>
      </c>
    </row>
    <row r="163" spans="2:13" ht="15.75" hidden="1" customHeight="1">
      <c r="B163" s="313"/>
      <c r="C163" s="319" t="s">
        <v>84</v>
      </c>
      <c r="D163" s="49" t="s">
        <v>83</v>
      </c>
      <c r="E163" s="43">
        <f t="shared" ca="1" si="81"/>
        <v>0</v>
      </c>
      <c r="F163" s="44">
        <f t="shared" ca="1" si="81"/>
        <v>0</v>
      </c>
      <c r="G163" s="45">
        <f t="shared" ca="1" si="81"/>
        <v>0</v>
      </c>
      <c r="H163" s="45">
        <f t="shared" ca="1" si="81"/>
        <v>0</v>
      </c>
      <c r="I163" s="45">
        <f t="shared" ca="1" si="81"/>
        <v>0</v>
      </c>
      <c r="J163" s="45">
        <f t="shared" ca="1" si="81"/>
        <v>0</v>
      </c>
      <c r="K163" s="46"/>
      <c r="L163" s="63"/>
      <c r="M163" s="62">
        <f t="shared" ca="1" si="82"/>
        <v>0</v>
      </c>
    </row>
    <row r="164" spans="2:13" ht="15.75" hidden="1" customHeight="1">
      <c r="B164" s="313"/>
      <c r="C164" s="319" t="s">
        <v>84</v>
      </c>
      <c r="D164" s="49" t="s">
        <v>190</v>
      </c>
      <c r="E164" s="43">
        <f t="shared" ca="1" si="81"/>
        <v>0</v>
      </c>
      <c r="F164" s="44">
        <f t="shared" ca="1" si="81"/>
        <v>0</v>
      </c>
      <c r="G164" s="45">
        <f t="shared" ca="1" si="81"/>
        <v>0</v>
      </c>
      <c r="H164" s="45">
        <f t="shared" ca="1" si="81"/>
        <v>0</v>
      </c>
      <c r="I164" s="45">
        <f t="shared" ca="1" si="81"/>
        <v>0</v>
      </c>
      <c r="J164" s="45">
        <f t="shared" ca="1" si="81"/>
        <v>0</v>
      </c>
      <c r="K164" s="46"/>
      <c r="L164" s="64"/>
      <c r="M164" s="65">
        <f t="shared" ca="1" si="82"/>
        <v>0</v>
      </c>
    </row>
    <row r="165" spans="2:13" ht="15.75" hidden="1" customHeight="1">
      <c r="B165" s="313"/>
      <c r="C165" s="319" t="s">
        <v>84</v>
      </c>
      <c r="D165" s="49" t="s">
        <v>191</v>
      </c>
      <c r="E165" s="43">
        <f t="shared" ca="1" si="81"/>
        <v>0</v>
      </c>
      <c r="F165" s="44">
        <f t="shared" ca="1" si="81"/>
        <v>0</v>
      </c>
      <c r="G165" s="45">
        <f t="shared" ca="1" si="81"/>
        <v>0</v>
      </c>
      <c r="H165" s="45">
        <f t="shared" ca="1" si="81"/>
        <v>0</v>
      </c>
      <c r="I165" s="45">
        <f t="shared" ca="1" si="81"/>
        <v>0</v>
      </c>
      <c r="J165" s="45">
        <f t="shared" ca="1" si="81"/>
        <v>0</v>
      </c>
      <c r="K165" s="46"/>
      <c r="L165" s="61"/>
      <c r="M165" s="62">
        <f t="shared" ca="1" si="82"/>
        <v>0</v>
      </c>
    </row>
    <row r="166" spans="2:13" ht="15.75" hidden="1" customHeight="1">
      <c r="B166" s="313"/>
      <c r="C166" s="319" t="s">
        <v>84</v>
      </c>
      <c r="D166" s="49"/>
      <c r="E166" s="43" t="str">
        <f t="shared" si="81"/>
        <v/>
      </c>
      <c r="F166" s="44" t="str">
        <f t="shared" si="81"/>
        <v/>
      </c>
      <c r="G166" s="45" t="str">
        <f t="shared" si="81"/>
        <v/>
      </c>
      <c r="H166" s="45" t="str">
        <f t="shared" si="81"/>
        <v/>
      </c>
      <c r="I166" s="45" t="str">
        <f t="shared" si="81"/>
        <v/>
      </c>
      <c r="J166" s="45" t="str">
        <f t="shared" si="81"/>
        <v/>
      </c>
      <c r="K166" s="46"/>
      <c r="L166" s="63"/>
      <c r="M166" s="62" t="str">
        <f t="shared" si="82"/>
        <v/>
      </c>
    </row>
    <row r="167" spans="2:13" ht="15.75" hidden="1" customHeight="1">
      <c r="B167" s="313"/>
      <c r="C167" s="319" t="s">
        <v>84</v>
      </c>
      <c r="D167" s="66"/>
      <c r="E167" s="43" t="str">
        <f t="shared" si="81"/>
        <v/>
      </c>
      <c r="F167" s="44" t="str">
        <f t="shared" si="81"/>
        <v/>
      </c>
      <c r="G167" s="45" t="str">
        <f t="shared" si="81"/>
        <v/>
      </c>
      <c r="H167" s="45" t="str">
        <f t="shared" si="81"/>
        <v/>
      </c>
      <c r="I167" s="45" t="str">
        <f t="shared" si="81"/>
        <v/>
      </c>
      <c r="J167" s="45" t="str">
        <f t="shared" si="81"/>
        <v/>
      </c>
      <c r="K167" s="46"/>
      <c r="L167" s="64"/>
      <c r="M167" s="62" t="str">
        <f t="shared" si="82"/>
        <v/>
      </c>
    </row>
    <row r="168" spans="2:13" ht="15.75" hidden="1" customHeight="1">
      <c r="B168" s="314"/>
      <c r="C168" s="320" t="s">
        <v>84</v>
      </c>
      <c r="D168" s="67" t="s">
        <v>24</v>
      </c>
      <c r="E168" s="68">
        <f t="shared" ref="E168:J168" ca="1" si="83">SUM(E158:E167)</f>
        <v>0</v>
      </c>
      <c r="F168" s="69">
        <f t="shared" ca="1" si="83"/>
        <v>0</v>
      </c>
      <c r="G168" s="70">
        <f t="shared" ca="1" si="83"/>
        <v>0</v>
      </c>
      <c r="H168" s="70">
        <f t="shared" ca="1" si="83"/>
        <v>0</v>
      </c>
      <c r="I168" s="70">
        <f t="shared" ca="1" si="83"/>
        <v>0</v>
      </c>
      <c r="J168" s="70">
        <f t="shared" ca="1" si="83"/>
        <v>0</v>
      </c>
      <c r="K168" s="71"/>
      <c r="L168" s="72"/>
      <c r="M168" s="73">
        <f ca="1">SUM(M158:M167)</f>
        <v>0</v>
      </c>
    </row>
    <row r="169" spans="2:13" ht="15.75" customHeight="1">
      <c r="B169" s="321" t="s">
        <v>87</v>
      </c>
      <c r="C169" s="322" t="s">
        <v>87</v>
      </c>
      <c r="D169" s="42" t="s">
        <v>79</v>
      </c>
      <c r="E169" s="43">
        <f ca="1">IF($D169="","",SUMPRODUCT((OFFSET($D$3,1,0):OFFSET($D169,-(ROW(A1)),0)=$D169)*(OFFSET($C$3,1,0):OFFSET($C169,-(ROW(A1)),0)="計"),OFFSET(E$3,1,0):OFFSET(E169,-(ROW(A1)),0)))</f>
        <v>0</v>
      </c>
      <c r="F169" s="44">
        <f ca="1">IF($D169="","",SUMPRODUCT((OFFSET($D$3,1,0):OFFSET($D169,-(ROW(B1)),0)=$D169)*(OFFSET($C$3,1,0):OFFSET($C169,-(ROW(B1)),0)="計"),OFFSET(F$3,1,0):OFFSET(F169,-(ROW(B1)),0)))</f>
        <v>0</v>
      </c>
      <c r="G169" s="45">
        <f ca="1">IF($D169="","",SUMPRODUCT((OFFSET($D$3,1,0):OFFSET($D169,-(ROW(C1)),0)=$D169)*(OFFSET($C$3,1,0):OFFSET($C169,-(ROW(C1)),0)="計"),OFFSET(G$3,1,0):OFFSET(G169,-(ROW(C1)),0)))</f>
        <v>0</v>
      </c>
      <c r="H169" s="45">
        <f ca="1">IF($D169="","",SUMPRODUCT((OFFSET($D$3,1,0):OFFSET($D169,-(ROW(D1)),0)=$D169)*(OFFSET($C$3,1,0):OFFSET($C169,-(ROW(D1)),0)="計"),OFFSET(H$3,1,0):OFFSET(H169,-(ROW(D1)),0)))</f>
        <v>0</v>
      </c>
      <c r="I169" s="45">
        <f ca="1">IF($D169="","",SUMPRODUCT((OFFSET($D$3,1,0):OFFSET($D169,-(ROW(E1)),0)=$D169)*(OFFSET($C$3,1,0):OFFSET($C169,-(ROW(E1)),0)="計"),OFFSET(I$3,1,0):OFFSET(I169,-(ROW(E1)),0)))</f>
        <v>0</v>
      </c>
      <c r="J169" s="45">
        <f ca="1">IF($D169="","",SUMPRODUCT((OFFSET($D$3,1,0):OFFSET($D169,-(ROW(F1)),0)=$D169)*(OFFSET($C$3,1,0):OFFSET($C169,-(ROW(F1)),0)="計"),OFFSET(J$3,1,0):OFFSET(J169,-(ROW(F1)),0)))</f>
        <v>0</v>
      </c>
      <c r="L169" s="61"/>
      <c r="M169" s="62">
        <f ca="1">IF($D169="","",SUMPRODUCT((OFFSET($D$3,1,0):OFFSET($D169,-(ROW(A1)),0)=$D169)*(OFFSET($C$3,1,0):OFFSET($C169,-(ROW(A1)),0)="計"),OFFSET(M$3,1,0):OFFSET(M169,-(ROW(A1)),0)))</f>
        <v>0</v>
      </c>
    </row>
    <row r="170" spans="2:13" ht="15.75" customHeight="1">
      <c r="B170" s="323" t="s">
        <v>87</v>
      </c>
      <c r="C170" s="324" t="s">
        <v>87</v>
      </c>
      <c r="D170" s="49" t="s">
        <v>188</v>
      </c>
      <c r="E170" s="43">
        <f ca="1">IF($D170="","",SUMPRODUCT((OFFSET($D$3,1,0):OFFSET($D170,-(ROW(A2)),0)=$D170)*(OFFSET($C$3,1,0):OFFSET($C170,-(ROW(A2)),0)="計"),OFFSET(E$3,1,0):OFFSET(E170,-(ROW(A2)),0)))</f>
        <v>0</v>
      </c>
      <c r="F170" s="44">
        <f ca="1">IF($D170="","",SUMPRODUCT((OFFSET($D$3,1,0):OFFSET($D170,-(ROW(B2)),0)=$D170)*(OFFSET($C$3,1,0):OFFSET($C170,-(ROW(B2)),0)="計"),OFFSET(F$3,1,0):OFFSET(F170,-(ROW(B2)),0)))</f>
        <v>0</v>
      </c>
      <c r="G170" s="45">
        <f ca="1">IF($D170="","",SUMPRODUCT((OFFSET($D$3,1,0):OFFSET($D170,-(ROW(C2)),0)=$D170)*(OFFSET($C$3,1,0):OFFSET($C170,-(ROW(C2)),0)="計"),OFFSET(G$3,1,0):OFFSET(G170,-(ROW(C2)),0)))</f>
        <v>0</v>
      </c>
      <c r="H170" s="45">
        <f ca="1">IF($D170="","",SUMPRODUCT((OFFSET($D$3,1,0):OFFSET($D170,-(ROW(D2)),0)=$D170)*(OFFSET($C$3,1,0):OFFSET($C170,-(ROW(D2)),0)="計"),OFFSET(H$3,1,0):OFFSET(H170,-(ROW(D2)),0)))</f>
        <v>0</v>
      </c>
      <c r="I170" s="45">
        <f ca="1">IF($D170="","",SUMPRODUCT((OFFSET($D$3,1,0):OFFSET($D170,-(ROW(E2)),0)=$D170)*(OFFSET($C$3,1,0):OFFSET($C170,-(ROW(E2)),0)="計"),OFFSET(I$3,1,0):OFFSET(I170,-(ROW(E2)),0)))</f>
        <v>0</v>
      </c>
      <c r="J170" s="45">
        <f ca="1">IF($D170="","",SUMPRODUCT((OFFSET($D$3,1,0):OFFSET($D170,-(ROW(F2)),0)=$D170)*(OFFSET($C$3,1,0):OFFSET($C170,-(ROW(F2)),0)="計"),OFFSET(J$3,1,0):OFFSET(J170,-(ROW(F2)),0)))</f>
        <v>0</v>
      </c>
      <c r="L170" s="61"/>
      <c r="M170" s="62">
        <f ca="1">IF($D170="","",SUMPRODUCT((OFFSET($D$3,1,0):OFFSET($D170,-(ROW(A2)),0)=$D170)*(OFFSET($C$3,1,0):OFFSET($C170,-(ROW(A2)),0)="計"),OFFSET(M$3,1,0):OFFSET(M170,-(ROW(A2)),0)))</f>
        <v>0</v>
      </c>
    </row>
    <row r="171" spans="2:13" ht="15.75" customHeight="1">
      <c r="B171" s="323" t="s">
        <v>87</v>
      </c>
      <c r="C171" s="324" t="s">
        <v>87</v>
      </c>
      <c r="D171" s="49" t="s">
        <v>189</v>
      </c>
      <c r="E171" s="43">
        <f ca="1">IF($D171="","",SUMPRODUCT((OFFSET($D$3,1,0):OFFSET($D171,-(ROW(A3)),0)=$D171)*(OFFSET($C$3,1,0):OFFSET($C171,-(ROW(A3)),0)="計"),OFFSET(E$3,1,0):OFFSET(E171,-(ROW(A3)),0)))</f>
        <v>0</v>
      </c>
      <c r="F171" s="44">
        <f ca="1">IF($D171="","",SUMPRODUCT((OFFSET($D$3,1,0):OFFSET($D171,-(ROW(B3)),0)=$D171)*(OFFSET($C$3,1,0):OFFSET($C171,-(ROW(B3)),0)="計"),OFFSET(F$3,1,0):OFFSET(F171,-(ROW(B3)),0)))</f>
        <v>0</v>
      </c>
      <c r="G171" s="45">
        <f ca="1">IF($D171="","",SUMPRODUCT((OFFSET($D$3,1,0):OFFSET($D171,-(ROW(C3)),0)=$D171)*(OFFSET($C$3,1,0):OFFSET($C171,-(ROW(C3)),0)="計"),OFFSET(G$3,1,0):OFFSET(G171,-(ROW(C3)),0)))</f>
        <v>0</v>
      </c>
      <c r="H171" s="45">
        <f ca="1">IF($D171="","",SUMPRODUCT((OFFSET($D$3,1,0):OFFSET($D171,-(ROW(D3)),0)=$D171)*(OFFSET($C$3,1,0):OFFSET($C171,-(ROW(D3)),0)="計"),OFFSET(H$3,1,0):OFFSET(H171,-(ROW(D3)),0)))</f>
        <v>0</v>
      </c>
      <c r="I171" s="45">
        <f ca="1">IF($D171="","",SUMPRODUCT((OFFSET($D$3,1,0):OFFSET($D171,-(ROW(E3)),0)=$D171)*(OFFSET($C$3,1,0):OFFSET($C171,-(ROW(E3)),0)="計"),OFFSET(I$3,1,0):OFFSET(I171,-(ROW(E3)),0)))</f>
        <v>0</v>
      </c>
      <c r="J171" s="45">
        <f ca="1">IF($D171="","",SUMPRODUCT((OFFSET($D$3,1,0):OFFSET($D171,-(ROW(F3)),0)=$D171)*(OFFSET($C$3,1,0):OFFSET($C171,-(ROW(F3)),0)="計"),OFFSET(J$3,1,0):OFFSET(J171,-(ROW(F3)),0)))</f>
        <v>0</v>
      </c>
      <c r="L171" s="61"/>
      <c r="M171" s="62">
        <f ca="1">IF($D171="","",SUMPRODUCT((OFFSET($D$3,1,0):OFFSET($D171,-(ROW(A3)),0)=$D171)*(OFFSET($C$3,1,0):OFFSET($C171,-(ROW(A3)),0)="計"),OFFSET(M$3,1,0):OFFSET(M171,-(ROW(A3)),0)))</f>
        <v>0</v>
      </c>
    </row>
    <row r="172" spans="2:13" ht="15.75" customHeight="1">
      <c r="B172" s="323" t="s">
        <v>87</v>
      </c>
      <c r="C172" s="324" t="s">
        <v>87</v>
      </c>
      <c r="D172" s="49" t="s">
        <v>80</v>
      </c>
      <c r="E172" s="43">
        <f ca="1">IF($D172="","",SUMPRODUCT((OFFSET($D$3,1,0):OFFSET($D172,-(ROW(A4)),0)=$D172)*(OFFSET($C$3,1,0):OFFSET($C172,-(ROW(A4)),0)="計"),OFFSET(E$3,1,0):OFFSET(E172,-(ROW(A4)),0)))</f>
        <v>3.41</v>
      </c>
      <c r="F172" s="44">
        <f ca="1">IF($D172="","",SUMPRODUCT((OFFSET($D$3,1,0):OFFSET($D172,-(ROW(B4)),0)=$D172)*(OFFSET($C$3,1,0):OFFSET($C172,-(ROW(B4)),0)="計"),OFFSET(F$3,1,0):OFFSET(F172,-(ROW(B4)),0)))</f>
        <v>0</v>
      </c>
      <c r="G172" s="45">
        <f ca="1">IF($D172="","",SUMPRODUCT((OFFSET($D$3,1,0):OFFSET($D172,-(ROW(C4)),0)=$D172)*(OFFSET($C$3,1,0):OFFSET($C172,-(ROW(C4)),0)="計"),OFFSET(G$3,1,0):OFFSET(G172,-(ROW(C4)),0)))</f>
        <v>608582</v>
      </c>
      <c r="H172" s="45">
        <f ca="1">IF($D172="","",SUMPRODUCT((OFFSET($D$3,1,0):OFFSET($D172,-(ROW(D4)),0)=$D172)*(OFFSET($C$3,1,0):OFFSET($C172,-(ROW(D4)),0)="計"),OFFSET(H$3,1,0):OFFSET(H172,-(ROW(D4)),0)))</f>
        <v>413836</v>
      </c>
      <c r="I172" s="45">
        <f ca="1">IF($D172="","",SUMPRODUCT((OFFSET($D$3,1,0):OFFSET($D172,-(ROW(E4)),0)=$D172)*(OFFSET($C$3,1,0):OFFSET($C172,-(ROW(E4)),0)="計"),OFFSET(I$3,1,0):OFFSET(I172,-(ROW(E4)),0)))</f>
        <v>42600</v>
      </c>
      <c r="J172" s="45">
        <f ca="1">IF($D172="","",SUMPRODUCT((OFFSET($D$3,1,0):OFFSET($D172,-(ROW(F4)),0)=$D172)*(OFFSET($C$3,1,0):OFFSET($C172,-(ROW(F4)),0)="計"),OFFSET(J$3,1,0):OFFSET(J172,-(ROW(F4)),0)))</f>
        <v>152146</v>
      </c>
      <c r="L172" s="61"/>
      <c r="M172" s="62">
        <f ca="1">IF($D172="","",SUMPRODUCT((OFFSET($D$3,1,0):OFFSET($D172,-(ROW(A4)),0)=$D172)*(OFFSET($C$3,1,0):OFFSET($C172,-(ROW(A4)),0)="計"),OFFSET(M$3,1,0):OFFSET(M172,-(ROW(A4)),0)))</f>
        <v>0</v>
      </c>
    </row>
    <row r="173" spans="2:13" ht="15.75" customHeight="1">
      <c r="B173" s="323" t="s">
        <v>87</v>
      </c>
      <c r="C173" s="324" t="s">
        <v>87</v>
      </c>
      <c r="D173" s="49" t="s">
        <v>81</v>
      </c>
      <c r="E173" s="43">
        <f ca="1">IF($D173="","",SUMPRODUCT((OFFSET($D$3,1,0):OFFSET($D173,-(ROW(A5)),0)=$D173)*(OFFSET($C$3,1,0):OFFSET($C173,-(ROW(A5)),0)="計"),OFFSET(E$3,1,0):OFFSET(E173,-(ROW(A5)),0)))</f>
        <v>0</v>
      </c>
      <c r="F173" s="44">
        <f ca="1">IF($D173="","",SUMPRODUCT((OFFSET($D$3,1,0):OFFSET($D173,-(ROW(B5)),0)=$D173)*(OFFSET($C$3,1,0):OFFSET($C173,-(ROW(B5)),0)="計"),OFFSET(F$3,1,0):OFFSET(F173,-(ROW(B5)),0)))</f>
        <v>0</v>
      </c>
      <c r="G173" s="45">
        <f ca="1">IF($D173="","",SUMPRODUCT((OFFSET($D$3,1,0):OFFSET($D173,-(ROW(C5)),0)=$D173)*(OFFSET($C$3,1,0):OFFSET($C173,-(ROW(C5)),0)="計"),OFFSET(G$3,1,0):OFFSET(G173,-(ROW(C5)),0)))</f>
        <v>0</v>
      </c>
      <c r="H173" s="45">
        <f ca="1">IF($D173="","",SUMPRODUCT((OFFSET($D$3,1,0):OFFSET($D173,-(ROW(D5)),0)=$D173)*(OFFSET($C$3,1,0):OFFSET($C173,-(ROW(D5)),0)="計"),OFFSET(H$3,1,0):OFFSET(H173,-(ROW(D5)),0)))</f>
        <v>0</v>
      </c>
      <c r="I173" s="45">
        <f ca="1">IF($D173="","",SUMPRODUCT((OFFSET($D$3,1,0):OFFSET($D173,-(ROW(E5)),0)=$D173)*(OFFSET($C$3,1,0):OFFSET($C173,-(ROW(E5)),0)="計"),OFFSET(I$3,1,0):OFFSET(I173,-(ROW(E5)),0)))</f>
        <v>0</v>
      </c>
      <c r="J173" s="45">
        <f ca="1">IF($D173="","",SUMPRODUCT((OFFSET($D$3,1,0):OFFSET($D173,-(ROW(F5)),0)=$D173)*(OFFSET($C$3,1,0):OFFSET($C173,-(ROW(F5)),0)="計"),OFFSET(J$3,1,0):OFFSET(J173,-(ROW(F5)),0)))</f>
        <v>0</v>
      </c>
      <c r="L173" s="61"/>
      <c r="M173" s="62">
        <f ca="1">IF($D173="","",SUMPRODUCT((OFFSET($D$3,1,0):OFFSET($D173,-(ROW(A5)),0)=$D173)*(OFFSET($C$3,1,0):OFFSET($C173,-(ROW(A5)),0)="計"),OFFSET(M$3,1,0):OFFSET(M173,-(ROW(A5)),0)))</f>
        <v>0</v>
      </c>
    </row>
    <row r="174" spans="2:13" ht="15.75" customHeight="1">
      <c r="B174" s="323" t="s">
        <v>87</v>
      </c>
      <c r="C174" s="324" t="s">
        <v>87</v>
      </c>
      <c r="D174" s="49" t="s">
        <v>83</v>
      </c>
      <c r="E174" s="43">
        <f ca="1">IF($D174="","",SUMPRODUCT((OFFSET($D$3,1,0):OFFSET($D174,-(ROW(A6)),0)=$D174)*(OFFSET($C$3,1,0):OFFSET($C174,-(ROW(A6)),0)="計"),OFFSET(E$3,1,0):OFFSET(E174,-(ROW(A6)),0)))</f>
        <v>15.42</v>
      </c>
      <c r="F174" s="44">
        <f ca="1">IF($D174="","",SUMPRODUCT((OFFSET($D$3,1,0):OFFSET($D174,-(ROW(B6)),0)=$D174)*(OFFSET($C$3,1,0):OFFSET($C174,-(ROW(B6)),0)="計"),OFFSET(F$3,1,0):OFFSET(F174,-(ROW(B6)),0)))</f>
        <v>0</v>
      </c>
      <c r="G174" s="45">
        <f ca="1">IF($D174="","",SUMPRODUCT((OFFSET($D$3,1,0):OFFSET($D174,-(ROW(C6)),0)=$D174)*(OFFSET($C$3,1,0):OFFSET($C174,-(ROW(C6)),0)="計"),OFFSET(G$3,1,0):OFFSET(G174,-(ROW(C6)),0)))</f>
        <v>1687979</v>
      </c>
      <c r="H174" s="45">
        <f ca="1">IF($D174="","",SUMPRODUCT((OFFSET($D$3,1,0):OFFSET($D174,-(ROW(D6)),0)=$D174)*(OFFSET($C$3,1,0):OFFSET($C174,-(ROW(D6)),0)="計"),OFFSET(H$3,1,0):OFFSET(H174,-(ROW(D6)),0)))</f>
        <v>1147828</v>
      </c>
      <c r="I174" s="45">
        <f ca="1">IF($D174="","",SUMPRODUCT((OFFSET($D$3,1,0):OFFSET($D174,-(ROW(E6)),0)=$D174)*(OFFSET($C$3,1,0):OFFSET($C174,-(ROW(E6)),0)="計"),OFFSET(I$3,1,0):OFFSET(I174,-(ROW(E6)),0)))</f>
        <v>118155</v>
      </c>
      <c r="J174" s="45">
        <f ca="1">IF($D174="","",SUMPRODUCT((OFFSET($D$3,1,0):OFFSET($D174,-(ROW(F6)),0)=$D174)*(OFFSET($C$3,1,0):OFFSET($C174,-(ROW(F6)),0)="計"),OFFSET(J$3,1,0):OFFSET(J174,-(ROW(F6)),0)))</f>
        <v>421996</v>
      </c>
      <c r="L174" s="61"/>
      <c r="M174" s="62">
        <f ca="1">IF($D174="","",SUMPRODUCT((OFFSET($D$3,1,0):OFFSET($D174,-(ROW(A6)),0)=$D174)*(OFFSET($C$3,1,0):OFFSET($C174,-(ROW(A6)),0)="計"),OFFSET(M$3,1,0):OFFSET(M174,-(ROW(A6)),0)))</f>
        <v>0</v>
      </c>
    </row>
    <row r="175" spans="2:13" ht="15.75" customHeight="1">
      <c r="B175" s="323" t="s">
        <v>87</v>
      </c>
      <c r="C175" s="324" t="s">
        <v>87</v>
      </c>
      <c r="D175" s="49" t="s">
        <v>190</v>
      </c>
      <c r="E175" s="43">
        <f ca="1">IF($D175="","",SUMPRODUCT((OFFSET($D$3,1,0):OFFSET($D175,-(ROW(A7)),0)=$D175)*(OFFSET($C$3,1,0):OFFSET($C175,-(ROW(A7)),0)="計"),OFFSET(E$3,1,0):OFFSET(E175,-(ROW(A7)),0)))</f>
        <v>76.400000000000006</v>
      </c>
      <c r="F175" s="44">
        <f ca="1">IF($D175="","",SUMPRODUCT((OFFSET($D$3,1,0):OFFSET($D175,-(ROW(B7)),0)=$D175)*(OFFSET($C$3,1,0):OFFSET($C175,-(ROW(B7)),0)="計"),OFFSET(F$3,1,0):OFFSET(F175,-(ROW(B7)),0)))</f>
        <v>0</v>
      </c>
      <c r="G175" s="45">
        <f ca="1">IF($D175="","",SUMPRODUCT((OFFSET($D$3,1,0):OFFSET($D175,-(ROW(C7)),0)=$D175)*(OFFSET($C$3,1,0):OFFSET($C175,-(ROW(C7)),0)="計"),OFFSET(G$3,1,0):OFFSET(G175,-(ROW(C7)),0)))</f>
        <v>40330376</v>
      </c>
      <c r="H175" s="45">
        <f ca="1">IF($D175="","",SUMPRODUCT((OFFSET($D$3,1,0):OFFSET($D175,-(ROW(D7)),0)=$D175)*(OFFSET($C$3,1,0):OFFSET($C175,-(ROW(D7)),0)="計"),OFFSET(H$3,1,0):OFFSET(H175,-(ROW(D7)),0)))</f>
        <v>27424660</v>
      </c>
      <c r="I175" s="45">
        <f ca="1">IF($D175="","",SUMPRODUCT((OFFSET($D$3,1,0):OFFSET($D175,-(ROW(E7)),0)=$D175)*(OFFSET($C$3,1,0):OFFSET($C175,-(ROW(E7)),0)="計"),OFFSET(I$3,1,0):OFFSET(I175,-(ROW(E7)),0)))</f>
        <v>2016513</v>
      </c>
      <c r="J175" s="45">
        <f ca="1">IF($D175="","",SUMPRODUCT((OFFSET($D$3,1,0):OFFSET($D175,-(ROW(F7)),0)=$D175)*(OFFSET($C$3,1,0):OFFSET($C175,-(ROW(F7)),0)="計"),OFFSET(J$3,1,0):OFFSET(J175,-(ROW(F7)),0)))</f>
        <v>10889203</v>
      </c>
      <c r="L175" s="61"/>
      <c r="M175" s="62">
        <f ca="1">IF($D175="","",SUMPRODUCT((OFFSET($D$3,1,0):OFFSET($D175,-(ROW(A7)),0)=$D175)*(OFFSET($C$3,1,0):OFFSET($C175,-(ROW(A7)),0)="計"),OFFSET(M$3,1,0):OFFSET(M175,-(ROW(A7)),0)))</f>
        <v>0</v>
      </c>
    </row>
    <row r="176" spans="2:13" ht="15.75" customHeight="1">
      <c r="B176" s="323" t="s">
        <v>87</v>
      </c>
      <c r="C176" s="324" t="s">
        <v>87</v>
      </c>
      <c r="D176" s="49" t="s">
        <v>191</v>
      </c>
      <c r="E176" s="43">
        <f ca="1">IF($D176="","",SUMPRODUCT((OFFSET($D$3,1,0):OFFSET($D176,-(ROW(A8)),0)=$D176)*(OFFSET($C$3,1,0):OFFSET($C176,-(ROW(A8)),0)="計"),OFFSET(E$3,1,0):OFFSET(E176,-(ROW(A8)),0)))</f>
        <v>0</v>
      </c>
      <c r="F176" s="44">
        <f ca="1">IF($D176="","",SUMPRODUCT((OFFSET($D$3,1,0):OFFSET($D176,-(ROW(B8)),0)=$D176)*(OFFSET($C$3,1,0):OFFSET($C176,-(ROW(B8)),0)="計"),OFFSET(F$3,1,0):OFFSET(F176,-(ROW(B8)),0)))</f>
        <v>0</v>
      </c>
      <c r="G176" s="45">
        <f ca="1">IF($D176="","",SUMPRODUCT((OFFSET($D$3,1,0):OFFSET($D176,-(ROW(C8)),0)=$D176)*(OFFSET($C$3,1,0):OFFSET($C176,-(ROW(C8)),0)="計"),OFFSET(G$3,1,0):OFFSET(G176,-(ROW(C8)),0)))</f>
        <v>0</v>
      </c>
      <c r="H176" s="45">
        <f ca="1">IF($D176="","",SUMPRODUCT((OFFSET($D$3,1,0):OFFSET($D176,-(ROW(D8)),0)=$D176)*(OFFSET($C$3,1,0):OFFSET($C176,-(ROW(D8)),0)="計"),OFFSET(H$3,1,0):OFFSET(H176,-(ROW(D8)),0)))</f>
        <v>0</v>
      </c>
      <c r="I176" s="45">
        <f ca="1">IF($D176="","",SUMPRODUCT((OFFSET($D$3,1,0):OFFSET($D176,-(ROW(E8)),0)=$D176)*(OFFSET($C$3,1,0):OFFSET($C176,-(ROW(E8)),0)="計"),OFFSET(I$3,1,0):OFFSET(I176,-(ROW(E8)),0)))</f>
        <v>0</v>
      </c>
      <c r="J176" s="45">
        <f ca="1">IF($D176="","",SUMPRODUCT((OFFSET($D$3,1,0):OFFSET($D176,-(ROW(F8)),0)=$D176)*(OFFSET($C$3,1,0):OFFSET($C176,-(ROW(F8)),0)="計"),OFFSET(J$3,1,0):OFFSET(J176,-(ROW(F8)),0)))</f>
        <v>0</v>
      </c>
      <c r="L176" s="61"/>
      <c r="M176" s="62">
        <f ca="1">IF($D176="","",SUMPRODUCT((OFFSET($D$3,1,0):OFFSET($D176,-(ROW(A8)),0)=$D176)*(OFFSET($C$3,1,0):OFFSET($C176,-(ROW(A8)),0)="計"),OFFSET(M$3,1,0):OFFSET(M176,-(ROW(A8)),0)))</f>
        <v>0</v>
      </c>
    </row>
    <row r="177" spans="2:13" ht="15.75" customHeight="1">
      <c r="B177" s="323" t="s">
        <v>87</v>
      </c>
      <c r="C177" s="324" t="s">
        <v>87</v>
      </c>
      <c r="D177" s="49"/>
      <c r="E177" s="43" t="str">
        <f ca="1">IF($D177="","",SUMPRODUCT((OFFSET($D$3,1,0):OFFSET($D177,-(ROW(A9)),0)=$D177)*(OFFSET($C$3,1,0):OFFSET($C177,-(ROW(A9)),0)="計"),OFFSET(E$3,1,0):OFFSET(E177,-(ROW(A9)),0)))</f>
        <v/>
      </c>
      <c r="F177" s="44" t="str">
        <f ca="1">IF($D177="","",SUMPRODUCT((OFFSET($D$3,1,0):OFFSET($D177,-(ROW(B9)),0)=$D177)*(OFFSET($C$3,1,0):OFFSET($C177,-(ROW(B9)),0)="計"),OFFSET(F$3,1,0):OFFSET(F177,-(ROW(B9)),0)))</f>
        <v/>
      </c>
      <c r="G177" s="45" t="str">
        <f ca="1">IF($D177="","",SUMPRODUCT((OFFSET($D$3,1,0):OFFSET($D177,-(ROW(C9)),0)=$D177)*(OFFSET($C$3,1,0):OFFSET($C177,-(ROW(C9)),0)="計"),OFFSET(G$3,1,0):OFFSET(G177,-(ROW(C9)),0)))</f>
        <v/>
      </c>
      <c r="H177" s="45" t="str">
        <f ca="1">IF($D177="","",SUMPRODUCT((OFFSET($D$3,1,0):OFFSET($D177,-(ROW(D9)),0)=$D177)*(OFFSET($C$3,1,0):OFFSET($C177,-(ROW(D9)),0)="計"),OFFSET(H$3,1,0):OFFSET(H177,-(ROW(D9)),0)))</f>
        <v/>
      </c>
      <c r="I177" s="45" t="str">
        <f ca="1">IF($D177="","",SUMPRODUCT((OFFSET($D$3,1,0):OFFSET($D177,-(ROW(E9)),0)=$D177)*(OFFSET($C$3,1,0):OFFSET($C177,-(ROW(E9)),0)="計"),OFFSET(I$3,1,0):OFFSET(I177,-(ROW(E9)),0)))</f>
        <v/>
      </c>
      <c r="J177" s="45" t="str">
        <f ca="1">IF($D177="","",SUMPRODUCT((OFFSET($D$3,1,0):OFFSET($D177,-(ROW(F9)),0)=$D177)*(OFFSET($C$3,1,0):OFFSET($C177,-(ROW(F9)),0)="計"),OFFSET(J$3,1,0):OFFSET(J177,-(ROW(F9)),0)))</f>
        <v/>
      </c>
      <c r="L177" s="61"/>
      <c r="M177" s="62" t="str">
        <f ca="1">IF($D177="","",SUMPRODUCT((OFFSET($D$3,1,0):OFFSET($D177,-(ROW(A9)),0)=$D177)*(OFFSET($C$3,1,0):OFFSET($C177,-(ROW(A9)),0)="計"),OFFSET(M$3,1,0):OFFSET(M177,-(ROW(A9)),0)))</f>
        <v/>
      </c>
    </row>
    <row r="178" spans="2:13" ht="15.75" customHeight="1">
      <c r="B178" s="323" t="s">
        <v>87</v>
      </c>
      <c r="C178" s="324" t="s">
        <v>87</v>
      </c>
      <c r="D178" s="66"/>
      <c r="E178" s="43" t="str">
        <f ca="1">IF($D178="","",SUMPRODUCT((OFFSET($D$3,1,0):OFFSET($D178,-(ROW(A10)),0)=$D178)*(OFFSET($C$3,1,0):OFFSET($C178,-(ROW(A10)),0)="計"),OFFSET(E$3,1,0):OFFSET(E178,-(ROW(A10)),0)))</f>
        <v/>
      </c>
      <c r="F178" s="44" t="str">
        <f ca="1">IF($D178="","",SUMPRODUCT((OFFSET($D$3,1,0):OFFSET($D178,-(ROW(B10)),0)=$D178)*(OFFSET($C$3,1,0):OFFSET($C178,-(ROW(B10)),0)="計"),OFFSET(F$3,1,0):OFFSET(F178,-(ROW(B10)),0)))</f>
        <v/>
      </c>
      <c r="G178" s="45" t="str">
        <f ca="1">IF($D178="","",SUMPRODUCT((OFFSET($D$3,1,0):OFFSET($D178,-(ROW(C10)),0)=$D178)*(OFFSET($C$3,1,0):OFFSET($C178,-(ROW(C10)),0)="計"),OFFSET(G$3,1,0):OFFSET(G178,-(ROW(C10)),0)))</f>
        <v/>
      </c>
      <c r="H178" s="45" t="str">
        <f ca="1">IF($D178="","",SUMPRODUCT((OFFSET($D$3,1,0):OFFSET($D178,-(ROW(D10)),0)=$D178)*(OFFSET($C$3,1,0):OFFSET($C178,-(ROW(D10)),0)="計"),OFFSET(H$3,1,0):OFFSET(H178,-(ROW(D10)),0)))</f>
        <v/>
      </c>
      <c r="I178" s="45" t="str">
        <f ca="1">IF($D178="","",SUMPRODUCT((OFFSET($D$3,1,0):OFFSET($D178,-(ROW(E10)),0)=$D178)*(OFFSET($C$3,1,0):OFFSET($C178,-(ROW(E10)),0)="計"),OFFSET(I$3,1,0):OFFSET(I178,-(ROW(E10)),0)))</f>
        <v/>
      </c>
      <c r="J178" s="45" t="str">
        <f ca="1">IF($D178="","",SUMPRODUCT((OFFSET($D$3,1,0):OFFSET($D178,-(ROW(F10)),0)=$D178)*(OFFSET($C$3,1,0):OFFSET($C178,-(ROW(F10)),0)="計"),OFFSET(J$3,1,0):OFFSET(J178,-(ROW(F10)),0)))</f>
        <v/>
      </c>
      <c r="L178" s="61"/>
      <c r="M178" s="62" t="str">
        <f ca="1">IF($D178="","",SUMPRODUCT((OFFSET($D$3,1,0):OFFSET($D178,-(ROW(A10)),0)=$D178)*(OFFSET($C$3,1,0):OFFSET($C178,-(ROW(A10)),0)="計"),OFFSET(M$3,1,0):OFFSET(M178,-(ROW(A10)),0)))</f>
        <v/>
      </c>
    </row>
    <row r="179" spans="2:13" ht="15.75" customHeight="1">
      <c r="B179" s="325" t="s">
        <v>87</v>
      </c>
      <c r="C179" s="326" t="s">
        <v>87</v>
      </c>
      <c r="D179" s="74" t="s">
        <v>24</v>
      </c>
      <c r="E179" s="75">
        <f t="shared" ref="E179:J179" ca="1" si="84">SUM(E169:E178)</f>
        <v>95.23</v>
      </c>
      <c r="F179" s="76">
        <f t="shared" ca="1" si="84"/>
        <v>0</v>
      </c>
      <c r="G179" s="77">
        <f t="shared" ca="1" si="84"/>
        <v>42626937</v>
      </c>
      <c r="H179" s="77">
        <f t="shared" ca="1" si="84"/>
        <v>28986324</v>
      </c>
      <c r="I179" s="77">
        <f t="shared" ca="1" si="84"/>
        <v>2177268</v>
      </c>
      <c r="J179" s="77">
        <f t="shared" ca="1" si="84"/>
        <v>11463345</v>
      </c>
      <c r="K179" s="71"/>
      <c r="L179" s="78"/>
      <c r="M179" s="79">
        <f ca="1">SUM(M169:M178)</f>
        <v>0</v>
      </c>
    </row>
    <row r="181" spans="2:13" ht="15.75" customHeight="1">
      <c r="H181" s="27"/>
      <c r="I181" s="80"/>
    </row>
    <row r="182" spans="2:13" ht="15.75" customHeight="1">
      <c r="H182" s="27"/>
      <c r="I182" s="80"/>
    </row>
    <row r="183" spans="2:13" ht="15.75" customHeight="1">
      <c r="I183" s="80"/>
    </row>
  </sheetData>
  <autoFilter ref="B3:D179" xr:uid="{00000000-0009-0000-0000-000001000000}"/>
  <mergeCells count="21">
    <mergeCell ref="B4:B36"/>
    <mergeCell ref="C4:C14"/>
    <mergeCell ref="C15:C25"/>
    <mergeCell ref="C26:C36"/>
    <mergeCell ref="B37:B69"/>
    <mergeCell ref="C37:C47"/>
    <mergeCell ref="C48:C58"/>
    <mergeCell ref="C59:C69"/>
    <mergeCell ref="B70:B102"/>
    <mergeCell ref="C70:C80"/>
    <mergeCell ref="C81:C91"/>
    <mergeCell ref="C92:C102"/>
    <mergeCell ref="B103:B135"/>
    <mergeCell ref="C103:C113"/>
    <mergeCell ref="C114:C124"/>
    <mergeCell ref="C125:C135"/>
    <mergeCell ref="B136:B168"/>
    <mergeCell ref="C136:C146"/>
    <mergeCell ref="C147:C157"/>
    <mergeCell ref="C158:C168"/>
    <mergeCell ref="B169:C179"/>
  </mergeCells>
  <phoneticPr fontId="7"/>
  <printOptions horizontalCentered="1"/>
  <pageMargins left="0.78740157480314965" right="0.39370078740157483" top="0.59055118110236227" bottom="0.19685039370078741" header="0.31496062992125984" footer="0.31496062992125984"/>
  <pageSetup paperSize="9" scale="76"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AK36"/>
  <sheetViews>
    <sheetView showZeros="0" view="pageBreakPreview" zoomScale="84" zoomScaleNormal="100" zoomScaleSheetLayoutView="84" workbookViewId="0">
      <pane ySplit="8" topLeftCell="A9" activePane="bottomLeft" state="frozen"/>
      <selection activeCell="R2" sqref="R2:S2"/>
      <selection pane="bottomLeft" activeCell="E11" sqref="E11"/>
    </sheetView>
  </sheetViews>
  <sheetFormatPr defaultRowHeight="20.25" customHeight="1"/>
  <cols>
    <col min="1" max="1" width="4.875" style="81" bestFit="1" customWidth="1"/>
    <col min="2" max="2" width="4.625" style="81" customWidth="1"/>
    <col min="3" max="3" width="8.25" style="81" customWidth="1"/>
    <col min="4" max="4" width="54.125" style="81" customWidth="1"/>
    <col min="5" max="5" width="26.625" style="81" bestFit="1" customWidth="1"/>
    <col min="6" max="6" width="26.625" style="81" hidden="1" customWidth="1"/>
    <col min="7" max="7" width="11.875" style="82" customWidth="1"/>
    <col min="8" max="8" width="5.875" style="82" bestFit="1" customWidth="1"/>
    <col min="9" max="9" width="11.25" style="83" customWidth="1"/>
    <col min="10" max="10" width="0.125" style="84" customWidth="1"/>
    <col min="11" max="11" width="11.25" style="83" customWidth="1"/>
    <col min="12" max="12" width="11.25" style="86" customWidth="1"/>
    <col min="13" max="13" width="16.125" style="86" customWidth="1"/>
    <col min="14" max="14" width="16.125" style="96" customWidth="1"/>
    <col min="15" max="16" width="16.125" style="90" customWidth="1"/>
    <col min="17" max="17" width="33.375" style="90" hidden="1" customWidth="1"/>
    <col min="18" max="18" width="18.5" style="81" customWidth="1"/>
    <col min="19" max="19" width="10.125" style="81" hidden="1" customWidth="1"/>
    <col min="20" max="20" width="10.375" style="81" bestFit="1" customWidth="1"/>
    <col min="21" max="21" width="12.5" style="81" bestFit="1" customWidth="1"/>
    <col min="22" max="22" width="12.5" style="81" customWidth="1"/>
    <col min="23" max="23" width="9" style="81"/>
    <col min="24" max="24" width="2.75" style="91" bestFit="1" customWidth="1"/>
    <col min="25" max="25" width="9.125" style="91" bestFit="1" customWidth="1"/>
    <col min="26" max="16384" width="9" style="81"/>
  </cols>
  <sheetData>
    <row r="1" spans="1:37" ht="20.25" customHeight="1">
      <c r="L1" s="85" t="s">
        <v>88</v>
      </c>
      <c r="M1" s="86">
        <v>12401665</v>
      </c>
      <c r="N1" s="87" t="s">
        <v>89</v>
      </c>
      <c r="O1" s="88" t="s">
        <v>90</v>
      </c>
      <c r="P1" s="88" t="s">
        <v>91</v>
      </c>
      <c r="Q1" s="89"/>
      <c r="R1" s="90"/>
    </row>
    <row r="2" spans="1:37" ht="20.25" customHeight="1">
      <c r="D2" s="81">
        <f>COUNTA(E:E)+2</f>
        <v>32</v>
      </c>
      <c r="M2" s="92" t="str">
        <f ca="1">IF(M1=O5,"○","×")</f>
        <v>×</v>
      </c>
      <c r="N2" s="87" t="s">
        <v>92</v>
      </c>
      <c r="O2" s="93"/>
      <c r="P2" s="94"/>
      <c r="Q2" s="95"/>
      <c r="R2" s="90"/>
    </row>
    <row r="3" spans="1:37" ht="13.5" customHeight="1"/>
    <row r="4" spans="1:37" ht="24.75" customHeight="1" thickBot="1">
      <c r="D4" s="97"/>
      <c r="E4" s="82"/>
      <c r="F4" s="82"/>
      <c r="G4" s="98"/>
      <c r="H4" s="98"/>
      <c r="I4" s="99"/>
      <c r="J4" s="100"/>
      <c r="K4" s="99"/>
      <c r="L4" s="101" t="str">
        <f>IF(O2="","",O2)</f>
        <v/>
      </c>
      <c r="M4" s="102"/>
      <c r="N4" s="96" t="str">
        <f>IF(P2="","",P2)</f>
        <v/>
      </c>
    </row>
    <row r="5" spans="1:37" ht="24.75" customHeight="1" thickBot="1">
      <c r="D5" s="188" t="e">
        <f>"令和"&amp;申請書!#REF!&amp;"年度 "&amp;申請書!#REF!&amp;"実施内訳書"</f>
        <v>#REF!</v>
      </c>
      <c r="E5" s="98" t="s">
        <v>93</v>
      </c>
      <c r="F5" s="98"/>
      <c r="G5" s="103">
        <f ca="1">SUBTOTAL(103,OFFSET(E5,3,0):OFFSET(E5,COUNTA(E:E)+2,0))</f>
        <v>28</v>
      </c>
      <c r="H5" s="104"/>
      <c r="I5" s="105">
        <f ca="1">SUBTOTAL(9,OFFSET(I5,3,0):OFFSET(I5,COUNTA($E:$E)+2,0))</f>
        <v>95.22999999999999</v>
      </c>
      <c r="J5" s="106">
        <f ca="1">SUBTOTAL(9,OFFSET(J5,3,0):OFFSET(J5,COUNTA($E:$E)+2,0))</f>
        <v>0</v>
      </c>
      <c r="K5" s="105">
        <f ca="1">SUBTOTAL(9,OFFSET(K5,3,0):OFFSET(K5,COUNTA($E:$E)+2,0))</f>
        <v>95.22999999999999</v>
      </c>
      <c r="L5" s="105"/>
      <c r="M5" s="171">
        <f ca="1">SUBTOTAL(9,OFFSET(M5,3,0):OFFSET(M5,COUNTA($E:$E)+2,0))</f>
        <v>42626937</v>
      </c>
      <c r="N5" s="171">
        <f ca="1">SUBTOTAL(9,OFFSET(N5,3,0):OFFSET(N5,COUNTA($E:$E)+2,0))</f>
        <v>28986324</v>
      </c>
      <c r="O5" s="171">
        <f ca="1">SUBTOTAL(9,OFFSET(O5,3,0):OFFSET(O5,COUNTA($E:$E)+2,0))</f>
        <v>2177268</v>
      </c>
      <c r="P5" s="171">
        <f ca="1">SUBTOTAL(9,OFFSET(P5,3,0):OFFSET(P5,COUNTA($E:$E)+2,0))</f>
        <v>11463345</v>
      </c>
      <c r="Q5" s="107"/>
    </row>
    <row r="6" spans="1:37" ht="9.75" customHeight="1">
      <c r="E6" s="82"/>
      <c r="F6" s="82"/>
      <c r="G6" s="98"/>
      <c r="H6" s="98"/>
      <c r="I6" s="99"/>
      <c r="J6" s="100"/>
      <c r="K6" s="99"/>
      <c r="L6" s="99"/>
      <c r="M6" s="107"/>
      <c r="N6" s="107"/>
      <c r="O6" s="107"/>
      <c r="P6" s="107"/>
      <c r="Q6" s="107"/>
    </row>
    <row r="7" spans="1:37" ht="13.5" customHeight="1">
      <c r="B7" s="335" t="s">
        <v>94</v>
      </c>
      <c r="C7" s="330" t="s">
        <v>178</v>
      </c>
      <c r="D7" s="337" t="s">
        <v>95</v>
      </c>
      <c r="E7" s="337" t="s">
        <v>96</v>
      </c>
      <c r="F7" s="337"/>
      <c r="G7" s="337" t="s">
        <v>97</v>
      </c>
      <c r="H7" s="337" t="s">
        <v>98</v>
      </c>
      <c r="I7" s="332" t="s">
        <v>99</v>
      </c>
      <c r="J7" s="333"/>
      <c r="K7" s="334"/>
      <c r="L7" s="339" t="s">
        <v>100</v>
      </c>
      <c r="M7" s="339" t="s">
        <v>101</v>
      </c>
      <c r="N7" s="108" t="s">
        <v>66</v>
      </c>
      <c r="O7" s="109"/>
      <c r="P7" s="110"/>
      <c r="Q7" s="111"/>
      <c r="R7" s="341" t="s">
        <v>102</v>
      </c>
      <c r="S7" s="112" t="s">
        <v>103</v>
      </c>
      <c r="T7" s="343" t="s">
        <v>104</v>
      </c>
    </row>
    <row r="8" spans="1:37" s="82" customFormat="1" ht="14.25">
      <c r="B8" s="336"/>
      <c r="C8" s="331"/>
      <c r="D8" s="338"/>
      <c r="E8" s="338"/>
      <c r="F8" s="338"/>
      <c r="G8" s="338"/>
      <c r="H8" s="338"/>
      <c r="I8" s="172" t="s">
        <v>180</v>
      </c>
      <c r="J8" s="173"/>
      <c r="K8" s="172" t="s">
        <v>181</v>
      </c>
      <c r="L8" s="340"/>
      <c r="M8" s="340"/>
      <c r="N8" s="113" t="s">
        <v>105</v>
      </c>
      <c r="O8" s="114" t="s">
        <v>106</v>
      </c>
      <c r="P8" s="114" t="s">
        <v>107</v>
      </c>
      <c r="Q8" s="115"/>
      <c r="R8" s="342"/>
      <c r="S8" s="116"/>
      <c r="T8" s="344"/>
      <c r="U8" s="117" t="s">
        <v>108</v>
      </c>
      <c r="X8" s="118"/>
      <c r="Y8" s="118"/>
      <c r="AF8" s="82" t="s">
        <v>180</v>
      </c>
    </row>
    <row r="9" spans="1:37" ht="23.1" customHeight="1">
      <c r="A9" s="119">
        <v>2</v>
      </c>
      <c r="B9" s="120">
        <v>1</v>
      </c>
      <c r="C9" s="120" t="str">
        <f>'内訳(入力用)'!E5</f>
        <v>54511001－2</v>
      </c>
      <c r="D9" s="121" t="str">
        <f>'内訳(入力用)'!F5&amp;'内訳(入力用)'!G5&amp;"字"&amp;'内訳(入力用)'!H5&amp;'内訳(入力用)'!I5</f>
        <v>由利本荘市(本荘)滝ノ沢字滝ノ沢88,123</v>
      </c>
      <c r="E9" s="122" t="str">
        <f>'内訳(入力用)'!M5</f>
        <v>板垣憲一</v>
      </c>
      <c r="F9" s="122" t="str">
        <f>'内訳(入力用)'!N5</f>
        <v>間伐</v>
      </c>
      <c r="G9" s="123" t="str">
        <f>VLOOKUP(F9,項目値マスタ!$E$2:$F$15,2,FALSE)</f>
        <v>搬出間伐</v>
      </c>
      <c r="H9" s="124">
        <f>'内訳(入力用)'!Q5</f>
        <v>76</v>
      </c>
      <c r="I9" s="125">
        <f>'内訳(入力用)'!R5</f>
        <v>7.24</v>
      </c>
      <c r="J9" s="125"/>
      <c r="K9" s="125">
        <f>'内訳(入力用)'!AM5</f>
        <v>7.24</v>
      </c>
      <c r="L9" s="126">
        <f>'内訳(入力用)'!V5</f>
        <v>427147</v>
      </c>
      <c r="M9" s="127">
        <f>'内訳(入力用)'!W5</f>
        <v>3092544</v>
      </c>
      <c r="N9" s="128">
        <f>'内訳(入力用)'!AN5</f>
        <v>2102930</v>
      </c>
      <c r="O9" s="129">
        <f>'内訳(入力用)'!X5</f>
        <v>154627</v>
      </c>
      <c r="P9" s="128">
        <f>M9-N9-O9</f>
        <v>834987</v>
      </c>
      <c r="Q9" s="128" t="str">
        <f>'内訳(入力用)'!AO5</f>
        <v>森林環境保全直接支援事業(代理)</v>
      </c>
      <c r="R9" s="130" t="str">
        <f>VLOOKUP(Q9,項目値マスタ!$G$2:$H$3,2,FALSE)</f>
        <v>直接支援(代理)</v>
      </c>
      <c r="S9" s="130" t="str">
        <f>IF('内訳(入力用)'!C5="森林組合","受託","代理")</f>
        <v>代理</v>
      </c>
      <c r="T9" s="131">
        <f>'内訳(入力用)'!AF5</f>
        <v>44013</v>
      </c>
      <c r="U9" s="132">
        <f>ROUNDDOWN(ROUNDDOWN(I9*L9,0)*1.7,0)</f>
        <v>5257324</v>
      </c>
      <c r="V9" s="133"/>
      <c r="X9" s="134">
        <f>IF($T9="","",IF(COUNTIF($T$9:$T9,$T9)=1,MAX(X$8:X8)+1,""))</f>
        <v>1</v>
      </c>
      <c r="Y9" s="135">
        <f t="shared" ref="Y9:Y36" si="0">IF(ROW($T8)-(ROW($T$8)-1)&gt;MAX(X:X),"",INDEX($T:$T,MATCH(ROW($T8)-(ROW($T$8)-1),X:X,0)))</f>
        <v>44013</v>
      </c>
      <c r="AB9" s="81">
        <v>36054</v>
      </c>
      <c r="AC9" s="90">
        <f>M9-AB9</f>
        <v>3056490</v>
      </c>
      <c r="AF9" s="81">
        <v>0.27</v>
      </c>
      <c r="AG9" s="81">
        <f>IF(AF9=I9,0,1)</f>
        <v>1</v>
      </c>
      <c r="AH9" s="81">
        <v>0</v>
      </c>
      <c r="AJ9" s="81">
        <f>ROUNDDOWN(M9*0.07,0)</f>
        <v>216478</v>
      </c>
      <c r="AK9" s="81">
        <f>IF(AJ9=O9,0,1)</f>
        <v>1</v>
      </c>
    </row>
    <row r="10" spans="1:37" ht="23.1" customHeight="1">
      <c r="A10" s="119">
        <v>3</v>
      </c>
      <c r="B10" s="120">
        <v>2</v>
      </c>
      <c r="C10" s="120" t="str">
        <f>'内訳(入力用)'!E6</f>
        <v>54511001－3</v>
      </c>
      <c r="D10" s="121" t="str">
        <f>'内訳(入力用)'!F6&amp;'内訳(入力用)'!G6&amp;"字"&amp;'内訳(入力用)'!H6&amp;'内訳(入力用)'!I6</f>
        <v>由利本荘市(本荘)宮沢字横林36-1外</v>
      </c>
      <c r="E10" s="122" t="str">
        <f>'内訳(入力用)'!M6</f>
        <v>佐々木順一 外8</v>
      </c>
      <c r="F10" s="122" t="str">
        <f>'内訳(入力用)'!N6</f>
        <v>間伐</v>
      </c>
      <c r="G10" s="123" t="str">
        <f>VLOOKUP(F10,項目値マスタ!$E$2:$F$15,2,FALSE)</f>
        <v>搬出間伐</v>
      </c>
      <c r="H10" s="124">
        <f>'内訳(入力用)'!Q6</f>
        <v>44</v>
      </c>
      <c r="I10" s="125">
        <f>'内訳(入力用)'!R6</f>
        <v>2.46</v>
      </c>
      <c r="J10" s="125"/>
      <c r="K10" s="125">
        <f>'内訳(入力用)'!AM6</f>
        <v>2.46</v>
      </c>
      <c r="L10" s="126">
        <f>'内訳(入力用)'!V6</f>
        <v>427147</v>
      </c>
      <c r="M10" s="127">
        <f>'内訳(入力用)'!W6</f>
        <v>1050781</v>
      </c>
      <c r="N10" s="128">
        <f>'内訳(入力用)'!AN6</f>
        <v>714531</v>
      </c>
      <c r="O10" s="129">
        <f>'内訳(入力用)'!X6</f>
        <v>52539</v>
      </c>
      <c r="P10" s="128">
        <f t="shared" ref="P10:P11" si="1">M10-N10-O10</f>
        <v>283711</v>
      </c>
      <c r="Q10" s="128" t="str">
        <f>'内訳(入力用)'!AO6</f>
        <v>森林環境保全直接支援事業(代理)</v>
      </c>
      <c r="R10" s="130" t="str">
        <f>VLOOKUP(Q10,項目値マスタ!$G$2:$H$3,2,FALSE)</f>
        <v>直接支援(代理)</v>
      </c>
      <c r="S10" s="130" t="str">
        <f>IF('内訳(入力用)'!C6="森林組合","受託","代理")</f>
        <v>代理</v>
      </c>
      <c r="T10" s="131">
        <f>'内訳(入力用)'!AF6</f>
        <v>44013</v>
      </c>
      <c r="U10" s="132">
        <f t="shared" ref="U10:U11" si="2">ROUNDDOWN(ROUNDDOWN(I10*L10,0)*1.7,0)</f>
        <v>1786327</v>
      </c>
      <c r="V10" s="133"/>
      <c r="X10" s="134" t="str">
        <f>IF($T10="","",IF(COUNTIF($T$9:$T10,$T10)=1,MAX(X$8:X9)+1,""))</f>
        <v/>
      </c>
      <c r="Y10" s="135" t="str">
        <f t="shared" si="0"/>
        <v/>
      </c>
      <c r="AB10" s="81">
        <v>36054</v>
      </c>
      <c r="AC10" s="90">
        <f t="shared" ref="AC10:AC11" si="3">M10-AB10</f>
        <v>1014727</v>
      </c>
      <c r="AF10" s="81">
        <v>0.27</v>
      </c>
      <c r="AG10" s="81">
        <f t="shared" ref="AG10:AG11" si="4">IF(AF10=I10,0,1)</f>
        <v>1</v>
      </c>
      <c r="AH10" s="81">
        <v>0</v>
      </c>
      <c r="AJ10" s="81">
        <f t="shared" ref="AJ10:AJ11" si="5">ROUNDDOWN(M10*0.07,0)</f>
        <v>73554</v>
      </c>
      <c r="AK10" s="81">
        <f t="shared" ref="AK10:AK11" si="6">IF(AJ10=O10,0,1)</f>
        <v>1</v>
      </c>
    </row>
    <row r="11" spans="1:37" ht="23.1" customHeight="1">
      <c r="A11" s="119">
        <v>4</v>
      </c>
      <c r="B11" s="120">
        <v>3</v>
      </c>
      <c r="C11" s="120" t="str">
        <f>'内訳(入力用)'!E7</f>
        <v>54511005－1</v>
      </c>
      <c r="D11" s="121" t="str">
        <f>'内訳(入力用)'!F7&amp;'内訳(入力用)'!G7&amp;"字"&amp;'内訳(入力用)'!H7&amp;'内訳(入力用)'!I7</f>
        <v>由利本荘市(本荘)赤田字荒沢座45-5外</v>
      </c>
      <c r="E11" s="122" t="str">
        <f>'内訳(入力用)'!M7</f>
        <v>加藤英一 外5</v>
      </c>
      <c r="F11" s="122" t="str">
        <f>'内訳(入力用)'!N7</f>
        <v>間伐</v>
      </c>
      <c r="G11" s="123" t="str">
        <f>VLOOKUP(F11,項目値マスタ!$E$2:$F$15,2,FALSE)</f>
        <v>搬出間伐</v>
      </c>
      <c r="H11" s="124">
        <f>'内訳(入力用)'!Q7</f>
        <v>48</v>
      </c>
      <c r="I11" s="125">
        <f>'内訳(入力用)'!R7</f>
        <v>11.16</v>
      </c>
      <c r="J11" s="125"/>
      <c r="K11" s="125">
        <f>'内訳(入力用)'!AM7</f>
        <v>11.16</v>
      </c>
      <c r="L11" s="126">
        <f>'内訳(入力用)'!V7</f>
        <v>615517</v>
      </c>
      <c r="M11" s="127">
        <f>'内訳(入力用)'!W7</f>
        <v>6869169</v>
      </c>
      <c r="N11" s="128">
        <f>'内訳(入力用)'!AN7</f>
        <v>4671035</v>
      </c>
      <c r="O11" s="129">
        <f>'内訳(入力用)'!X7</f>
        <v>343458</v>
      </c>
      <c r="P11" s="128">
        <f t="shared" si="1"/>
        <v>1854676</v>
      </c>
      <c r="Q11" s="128" t="str">
        <f>'内訳(入力用)'!AO7</f>
        <v>森林環境保全直接支援事業(受託)</v>
      </c>
      <c r="R11" s="130" t="str">
        <f>VLOOKUP(Q11,項目値マスタ!$G$2:$H$3,2,FALSE)</f>
        <v>直接支援(受託)</v>
      </c>
      <c r="S11" s="130" t="str">
        <f>IF('内訳(入力用)'!C7="森林組合","受託","代理")</f>
        <v>受託</v>
      </c>
      <c r="T11" s="131">
        <f>'内訳(入力用)'!AF7</f>
        <v>44013</v>
      </c>
      <c r="U11" s="132">
        <f t="shared" si="2"/>
        <v>11677587</v>
      </c>
      <c r="V11" s="133"/>
      <c r="X11" s="134" t="str">
        <f>IF($T11="","",IF(COUNTIF($T$9:$T11,$T11)=1,MAX(X$8:X10)+1,""))</f>
        <v/>
      </c>
      <c r="Y11" s="135" t="str">
        <f t="shared" si="0"/>
        <v/>
      </c>
      <c r="AB11" s="81">
        <v>36054</v>
      </c>
      <c r="AC11" s="90">
        <f t="shared" si="3"/>
        <v>6833115</v>
      </c>
      <c r="AF11" s="81">
        <v>0.27</v>
      </c>
      <c r="AG11" s="81">
        <f t="shared" si="4"/>
        <v>1</v>
      </c>
      <c r="AH11" s="81">
        <v>0</v>
      </c>
      <c r="AJ11" s="81">
        <f t="shared" si="5"/>
        <v>480841</v>
      </c>
      <c r="AK11" s="81">
        <f t="shared" si="6"/>
        <v>1</v>
      </c>
    </row>
    <row r="12" spans="1:37" ht="23.1" customHeight="1">
      <c r="A12" s="119">
        <v>5</v>
      </c>
      <c r="B12" s="120">
        <v>4</v>
      </c>
      <c r="C12" s="120" t="str">
        <f>'内訳(入力用)'!E8</f>
        <v>54511005－2</v>
      </c>
      <c r="D12" s="121" t="str">
        <f>'内訳(入力用)'!F8&amp;'内訳(入力用)'!G8&amp;"字"&amp;'内訳(入力用)'!H8&amp;'内訳(入力用)'!I8</f>
        <v>由利本荘市(本荘)赤田字亜久根沢1-1,1-3,1-4,1-5</v>
      </c>
      <c r="E12" s="122" t="str">
        <f>'内訳(入力用)'!M8</f>
        <v>赤田町内</v>
      </c>
      <c r="F12" s="122" t="str">
        <f>'内訳(入力用)'!N8</f>
        <v>間伐</v>
      </c>
      <c r="G12" s="123" t="str">
        <f>VLOOKUP(F12,項目値マスタ!$E$2:$F$15,2,FALSE)</f>
        <v>搬出間伐</v>
      </c>
      <c r="H12" s="124">
        <f>'内訳(入力用)'!Q8</f>
        <v>46</v>
      </c>
      <c r="I12" s="125">
        <f>'内訳(入力用)'!R8</f>
        <v>9.09</v>
      </c>
      <c r="J12" s="125"/>
      <c r="K12" s="125">
        <f>'内訳(入力用)'!AM8</f>
        <v>9.09</v>
      </c>
      <c r="L12" s="126">
        <f>'内訳(入力用)'!V8</f>
        <v>471630</v>
      </c>
      <c r="M12" s="127">
        <f>'内訳(入力用)'!W8</f>
        <v>4287116</v>
      </c>
      <c r="N12" s="128">
        <f>'内訳(入力用)'!AN8</f>
        <v>2915239</v>
      </c>
      <c r="O12" s="129">
        <f>'内訳(入力用)'!X8</f>
        <v>214355</v>
      </c>
      <c r="P12" s="128">
        <f t="shared" ref="P12:P18" si="7">M12-N12-O12</f>
        <v>1157522</v>
      </c>
      <c r="Q12" s="128" t="str">
        <f>'内訳(入力用)'!AO8</f>
        <v>森林環境保全直接支援事業(受託)</v>
      </c>
      <c r="R12" s="130" t="str">
        <f>VLOOKUP(Q12,項目値マスタ!$G$2:$H$3,2,FALSE)</f>
        <v>直接支援(受託)</v>
      </c>
      <c r="S12" s="130" t="str">
        <f>IF('内訳(入力用)'!C8="森林組合","受託","代理")</f>
        <v>受託</v>
      </c>
      <c r="T12" s="131">
        <f>'内訳(入力用)'!AF8</f>
        <v>44013</v>
      </c>
      <c r="U12" s="132">
        <f t="shared" ref="U12:U18" si="8">ROUNDDOWN(ROUNDDOWN(I12*L12,0)*1.7,0)</f>
        <v>7288097</v>
      </c>
      <c r="V12" s="133"/>
      <c r="X12" s="134" t="str">
        <f>IF($T12="","",IF(COUNTIF($T$9:$T12,$T12)=1,MAX(X$8:X11)+1,""))</f>
        <v/>
      </c>
      <c r="Y12" s="135" t="str">
        <f t="shared" si="0"/>
        <v/>
      </c>
      <c r="AB12" s="81">
        <v>36054</v>
      </c>
      <c r="AC12" s="90">
        <f t="shared" ref="AC12:AC18" si="9">M12-AB12</f>
        <v>4251062</v>
      </c>
      <c r="AF12" s="81">
        <v>0.27</v>
      </c>
      <c r="AG12" s="81">
        <f t="shared" ref="AG12:AG18" si="10">IF(AF12=I12,0,1)</f>
        <v>1</v>
      </c>
      <c r="AH12" s="81">
        <v>0</v>
      </c>
      <c r="AJ12" s="81">
        <f t="shared" ref="AJ12:AJ18" si="11">ROUNDDOWN(M12*0.07,0)</f>
        <v>300098</v>
      </c>
      <c r="AK12" s="81">
        <f t="shared" ref="AK12:AK18" si="12">IF(AJ12=O12,0,1)</f>
        <v>1</v>
      </c>
    </row>
    <row r="13" spans="1:37" ht="23.1" customHeight="1">
      <c r="A13" s="119">
        <v>6</v>
      </c>
      <c r="B13" s="120">
        <v>5</v>
      </c>
      <c r="C13" s="120" t="str">
        <f>'内訳(入力用)'!E9</f>
        <v>54511005－3</v>
      </c>
      <c r="D13" s="121" t="str">
        <f>'内訳(入力用)'!F9&amp;'内訳(入力用)'!G9&amp;"字"&amp;'内訳(入力用)'!H9&amp;'内訳(入力用)'!I9</f>
        <v>由利本荘市(本荘)赤田字亜久根沢1-6,1-7</v>
      </c>
      <c r="E13" s="122" t="str">
        <f>'内訳(入力用)'!M9</f>
        <v>長谷寺</v>
      </c>
      <c r="F13" s="122" t="str">
        <f>'内訳(入力用)'!N9</f>
        <v>間伐</v>
      </c>
      <c r="G13" s="123" t="str">
        <f>VLOOKUP(F13,項目値マスタ!$E$2:$F$15,2,FALSE)</f>
        <v>搬出間伐</v>
      </c>
      <c r="H13" s="124">
        <f>'内訳(入力用)'!Q9</f>
        <v>51</v>
      </c>
      <c r="I13" s="125">
        <f>'内訳(入力用)'!R9</f>
        <v>6.5</v>
      </c>
      <c r="J13" s="125"/>
      <c r="K13" s="125">
        <f>'内訳(入力用)'!AM9</f>
        <v>6.5</v>
      </c>
      <c r="L13" s="126">
        <f>'内訳(入力用)'!V9</f>
        <v>615517</v>
      </c>
      <c r="M13" s="127">
        <f>'内訳(入力用)'!W9</f>
        <v>4000860</v>
      </c>
      <c r="N13" s="128">
        <f>'内訳(入力用)'!AN9</f>
        <v>2720585</v>
      </c>
      <c r="O13" s="129">
        <f>'内訳(入力用)'!X9</f>
        <v>200043</v>
      </c>
      <c r="P13" s="128">
        <f t="shared" si="7"/>
        <v>1080232</v>
      </c>
      <c r="Q13" s="128" t="str">
        <f>'内訳(入力用)'!AO9</f>
        <v>森林環境保全直接支援事業(受託)</v>
      </c>
      <c r="R13" s="130" t="str">
        <f>VLOOKUP(Q13,項目値マスタ!$G$2:$H$3,2,FALSE)</f>
        <v>直接支援(受託)</v>
      </c>
      <c r="S13" s="130" t="str">
        <f>IF('内訳(入力用)'!C9="森林組合","受託","代理")</f>
        <v>受託</v>
      </c>
      <c r="T13" s="131">
        <f>'内訳(入力用)'!AF9</f>
        <v>44013</v>
      </c>
      <c r="U13" s="132">
        <f t="shared" si="8"/>
        <v>6801462</v>
      </c>
      <c r="V13" s="133"/>
      <c r="X13" s="134" t="str">
        <f>IF($T13="","",IF(COUNTIF($T$9:$T13,$T13)=1,MAX(X$8:X12)+1,""))</f>
        <v/>
      </c>
      <c r="Y13" s="135" t="str">
        <f t="shared" si="0"/>
        <v/>
      </c>
      <c r="AB13" s="81">
        <v>36054</v>
      </c>
      <c r="AC13" s="90">
        <f t="shared" si="9"/>
        <v>3964806</v>
      </c>
      <c r="AF13" s="81">
        <v>0.27</v>
      </c>
      <c r="AG13" s="81">
        <f t="shared" si="10"/>
        <v>1</v>
      </c>
      <c r="AH13" s="81">
        <v>0</v>
      </c>
      <c r="AJ13" s="81">
        <f t="shared" si="11"/>
        <v>280060</v>
      </c>
      <c r="AK13" s="81">
        <f t="shared" si="12"/>
        <v>1</v>
      </c>
    </row>
    <row r="14" spans="1:37" ht="23.1" customHeight="1">
      <c r="A14" s="119">
        <v>7</v>
      </c>
      <c r="B14" s="120">
        <v>6</v>
      </c>
      <c r="C14" s="120" t="str">
        <f>'内訳(入力用)'!E10</f>
        <v>54512001－1</v>
      </c>
      <c r="D14" s="121" t="str">
        <f>'内訳(入力用)'!F10&amp;'内訳(入力用)'!G10&amp;"字"&amp;'内訳(入力用)'!H10&amp;'内訳(入力用)'!I10</f>
        <v>由利本荘市(矢島)矢島町荒沢字柴倉63</v>
      </c>
      <c r="E14" s="122" t="str">
        <f>'内訳(入力用)'!M10</f>
        <v>黒木允</v>
      </c>
      <c r="F14" s="122" t="str">
        <f>'内訳(入力用)'!N10</f>
        <v>保育間伐</v>
      </c>
      <c r="G14" s="123" t="str">
        <f>VLOOKUP(F14,項目値マスタ!$E$2:$F$15,2,FALSE)</f>
        <v>間伐</v>
      </c>
      <c r="H14" s="124">
        <f>'内訳(入力用)'!Q10</f>
        <v>29</v>
      </c>
      <c r="I14" s="125">
        <f>'内訳(入力用)'!R10</f>
        <v>3.1</v>
      </c>
      <c r="J14" s="125"/>
      <c r="K14" s="125">
        <f>'内訳(入力用)'!AM10</f>
        <v>3.1</v>
      </c>
      <c r="L14" s="126">
        <f>'内訳(入力用)'!V10</f>
        <v>104474</v>
      </c>
      <c r="M14" s="127">
        <f>'内訳(入力用)'!W10</f>
        <v>323869</v>
      </c>
      <c r="N14" s="128">
        <f>'内訳(入力用)'!AN10</f>
        <v>220231</v>
      </c>
      <c r="O14" s="129">
        <f>'内訳(入力用)'!X10</f>
        <v>22670</v>
      </c>
      <c r="P14" s="128">
        <f t="shared" si="7"/>
        <v>80968</v>
      </c>
      <c r="Q14" s="128" t="str">
        <f>'内訳(入力用)'!AO10</f>
        <v>森林環境保全直接支援事業(受託)</v>
      </c>
      <c r="R14" s="130" t="str">
        <f>VLOOKUP(Q14,項目値マスタ!$G$2:$H$3,2,FALSE)</f>
        <v>直接支援(受託)</v>
      </c>
      <c r="S14" s="130" t="str">
        <f>IF('内訳(入力用)'!C10="森林組合","受託","代理")</f>
        <v>受託</v>
      </c>
      <c r="T14" s="131">
        <f>'内訳(入力用)'!AF10</f>
        <v>44013</v>
      </c>
      <c r="U14" s="132">
        <f t="shared" si="8"/>
        <v>550577</v>
      </c>
      <c r="V14" s="133"/>
      <c r="X14" s="134" t="str">
        <f>IF($T14="","",IF(COUNTIF($T$9:$T14,$T14)=1,MAX(X$8:X13)+1,""))</f>
        <v/>
      </c>
      <c r="Y14" s="135" t="str">
        <f t="shared" si="0"/>
        <v/>
      </c>
      <c r="AB14" s="81">
        <v>36054</v>
      </c>
      <c r="AC14" s="90">
        <f t="shared" si="9"/>
        <v>287815</v>
      </c>
      <c r="AF14" s="81">
        <v>0.27</v>
      </c>
      <c r="AG14" s="81">
        <f t="shared" si="10"/>
        <v>1</v>
      </c>
      <c r="AH14" s="81">
        <v>0</v>
      </c>
      <c r="AJ14" s="81">
        <f t="shared" si="11"/>
        <v>22670</v>
      </c>
      <c r="AK14" s="81">
        <f t="shared" si="12"/>
        <v>0</v>
      </c>
    </row>
    <row r="15" spans="1:37" ht="23.1" customHeight="1">
      <c r="A15" s="119">
        <v>8</v>
      </c>
      <c r="B15" s="120">
        <v>7</v>
      </c>
      <c r="C15" s="120" t="str">
        <f>'内訳(入力用)'!E11</f>
        <v>54512002－1</v>
      </c>
      <c r="D15" s="121" t="str">
        <f>'内訳(入力用)'!F11&amp;'内訳(入力用)'!G11&amp;"字"&amp;'内訳(入力用)'!H11&amp;'内訳(入力用)'!I11</f>
        <v>由利本荘市(矢島)矢島町荒沢字柴倉63</v>
      </c>
      <c r="E15" s="122" t="str">
        <f>'内訳(入力用)'!M11</f>
        <v>黒木允</v>
      </c>
      <c r="F15" s="122" t="str">
        <f>'内訳(入力用)'!N11</f>
        <v>枝打</v>
      </c>
      <c r="G15" s="123" t="str">
        <f>VLOOKUP(F15,項目値マスタ!$E$2:$F$15,2,FALSE)</f>
        <v>枝打</v>
      </c>
      <c r="H15" s="124">
        <f>'内訳(入力用)'!Q11</f>
        <v>29</v>
      </c>
      <c r="I15" s="125">
        <f>'内訳(入力用)'!R11</f>
        <v>3.1</v>
      </c>
      <c r="J15" s="125"/>
      <c r="K15" s="125">
        <f>'内訳(入力用)'!AM11</f>
        <v>3.1</v>
      </c>
      <c r="L15" s="126">
        <f>'内訳(入力用)'!V11</f>
        <v>172208</v>
      </c>
      <c r="M15" s="127">
        <f>'内訳(入力用)'!W11</f>
        <v>533844</v>
      </c>
      <c r="N15" s="128">
        <f>'内訳(入力用)'!AN11</f>
        <v>363014</v>
      </c>
      <c r="O15" s="129">
        <f>'内訳(入力用)'!X11</f>
        <v>37369</v>
      </c>
      <c r="P15" s="128">
        <f t="shared" si="7"/>
        <v>133461</v>
      </c>
      <c r="Q15" s="128" t="str">
        <f>'内訳(入力用)'!AO11</f>
        <v>森林環境保全直接支援事業(受託)</v>
      </c>
      <c r="R15" s="130" t="str">
        <f>VLOOKUP(Q15,項目値マスタ!$G$2:$H$3,2,FALSE)</f>
        <v>直接支援(受託)</v>
      </c>
      <c r="S15" s="130" t="str">
        <f>IF('内訳(入力用)'!C11="森林組合","受託","代理")</f>
        <v>受託</v>
      </c>
      <c r="T15" s="131">
        <f>'内訳(入力用)'!AF11</f>
        <v>44013</v>
      </c>
      <c r="U15" s="132">
        <f t="shared" si="8"/>
        <v>907534</v>
      </c>
      <c r="V15" s="133"/>
      <c r="X15" s="134" t="str">
        <f>IF($T15="","",IF(COUNTIF($T$9:$T15,$T15)=1,MAX(X$8:X14)+1,""))</f>
        <v/>
      </c>
      <c r="Y15" s="135" t="str">
        <f t="shared" si="0"/>
        <v/>
      </c>
      <c r="AB15" s="81">
        <v>36054</v>
      </c>
      <c r="AC15" s="90">
        <f t="shared" si="9"/>
        <v>497790</v>
      </c>
      <c r="AF15" s="81">
        <v>0.27</v>
      </c>
      <c r="AG15" s="81">
        <f t="shared" si="10"/>
        <v>1</v>
      </c>
      <c r="AH15" s="81">
        <v>0</v>
      </c>
      <c r="AJ15" s="81">
        <f t="shared" si="11"/>
        <v>37369</v>
      </c>
      <c r="AK15" s="81">
        <f t="shared" si="12"/>
        <v>0</v>
      </c>
    </row>
    <row r="16" spans="1:37" ht="23.1" customHeight="1">
      <c r="A16" s="119">
        <v>9</v>
      </c>
      <c r="B16" s="120">
        <v>8</v>
      </c>
      <c r="C16" s="120" t="str">
        <f>'内訳(入力用)'!E12</f>
        <v>54512003－1</v>
      </c>
      <c r="D16" s="121" t="str">
        <f>'内訳(入力用)'!F12&amp;'内訳(入力用)'!G12&amp;"字"&amp;'内訳(入力用)'!H12&amp;'内訳(入力用)'!I12</f>
        <v>由利本荘市(矢島)矢島町川辺字次郷尻88-1</v>
      </c>
      <c r="E16" s="122" t="str">
        <f>'内訳(入力用)'!M12</f>
        <v>佐々木知栄</v>
      </c>
      <c r="F16" s="122" t="str">
        <f>'内訳(入力用)'!N12</f>
        <v>保育間伐</v>
      </c>
      <c r="G16" s="123" t="str">
        <f>VLOOKUP(F16,項目値マスタ!$E$2:$F$15,2,FALSE)</f>
        <v>間伐</v>
      </c>
      <c r="H16" s="124">
        <f>'内訳(入力用)'!Q12</f>
        <v>24</v>
      </c>
      <c r="I16" s="125">
        <f>'内訳(入力用)'!R12</f>
        <v>0.31</v>
      </c>
      <c r="J16" s="125"/>
      <c r="K16" s="125">
        <f>'内訳(入力用)'!AM12</f>
        <v>0.31</v>
      </c>
      <c r="L16" s="126">
        <f>'内訳(入力用)'!V12</f>
        <v>104474</v>
      </c>
      <c r="M16" s="127">
        <f>'内訳(入力用)'!W12</f>
        <v>32386</v>
      </c>
      <c r="N16" s="128">
        <f>'内訳(入力用)'!AN12</f>
        <v>22023</v>
      </c>
      <c r="O16" s="129">
        <f>'内訳(入力用)'!X12</f>
        <v>2267</v>
      </c>
      <c r="P16" s="128">
        <f t="shared" si="7"/>
        <v>8096</v>
      </c>
      <c r="Q16" s="128" t="str">
        <f>'内訳(入力用)'!AO12</f>
        <v>森林環境保全直接支援事業(受託)</v>
      </c>
      <c r="R16" s="130" t="str">
        <f>VLOOKUP(Q16,項目値マスタ!$G$2:$H$3,2,FALSE)</f>
        <v>直接支援(受託)</v>
      </c>
      <c r="S16" s="130" t="str">
        <f>IF('内訳(入力用)'!C12="森林組合","受託","代理")</f>
        <v>受託</v>
      </c>
      <c r="T16" s="131">
        <f>'内訳(入力用)'!AF12</f>
        <v>44013</v>
      </c>
      <c r="U16" s="132">
        <f t="shared" si="8"/>
        <v>55056</v>
      </c>
      <c r="V16" s="133"/>
      <c r="X16" s="134" t="str">
        <f>IF($T16="","",IF(COUNTIF($T$9:$T16,$T16)=1,MAX(X$8:X15)+1,""))</f>
        <v/>
      </c>
      <c r="Y16" s="135" t="str">
        <f t="shared" si="0"/>
        <v/>
      </c>
      <c r="AB16" s="81">
        <v>36054</v>
      </c>
      <c r="AC16" s="90">
        <f t="shared" si="9"/>
        <v>-3668</v>
      </c>
      <c r="AF16" s="81">
        <v>0.27</v>
      </c>
      <c r="AG16" s="81">
        <f t="shared" si="10"/>
        <v>1</v>
      </c>
      <c r="AH16" s="81">
        <v>0</v>
      </c>
      <c r="AJ16" s="81">
        <f t="shared" si="11"/>
        <v>2267</v>
      </c>
      <c r="AK16" s="81">
        <f t="shared" si="12"/>
        <v>0</v>
      </c>
    </row>
    <row r="17" spans="1:37" ht="23.1" customHeight="1">
      <c r="A17" s="119">
        <v>10</v>
      </c>
      <c r="B17" s="120">
        <v>9</v>
      </c>
      <c r="C17" s="120" t="str">
        <f>'内訳(入力用)'!E13</f>
        <v>54512004－1</v>
      </c>
      <c r="D17" s="121" t="str">
        <f>'内訳(入力用)'!F13&amp;'内訳(入力用)'!G13&amp;"字"&amp;'内訳(入力用)'!H13&amp;'内訳(入力用)'!I13</f>
        <v>由利本荘市(矢島)矢島町川辺字次郷尻88-1</v>
      </c>
      <c r="E17" s="122" t="str">
        <f>'内訳(入力用)'!M13</f>
        <v>佐々木知栄</v>
      </c>
      <c r="F17" s="122" t="str">
        <f>'内訳(入力用)'!N13</f>
        <v>枝打</v>
      </c>
      <c r="G17" s="123" t="str">
        <f>VLOOKUP(F17,項目値マスタ!$E$2:$F$15,2,FALSE)</f>
        <v>枝打</v>
      </c>
      <c r="H17" s="124">
        <f>'内訳(入力用)'!Q13</f>
        <v>24</v>
      </c>
      <c r="I17" s="125">
        <f>'内訳(入力用)'!R13</f>
        <v>0.31</v>
      </c>
      <c r="J17" s="125"/>
      <c r="K17" s="125">
        <f>'内訳(入力用)'!AM13</f>
        <v>0.31</v>
      </c>
      <c r="L17" s="126">
        <f>'内訳(入力用)'!V13</f>
        <v>241093</v>
      </c>
      <c r="M17" s="127">
        <f>'内訳(入力用)'!W13</f>
        <v>74738</v>
      </c>
      <c r="N17" s="128">
        <f>'内訳(入力用)'!AN13</f>
        <v>50822</v>
      </c>
      <c r="O17" s="129">
        <f>'内訳(入力用)'!X13</f>
        <v>5231</v>
      </c>
      <c r="P17" s="128">
        <f t="shared" si="7"/>
        <v>18685</v>
      </c>
      <c r="Q17" s="128" t="str">
        <f>'内訳(入力用)'!AO13</f>
        <v>森林環境保全直接支援事業(受託)</v>
      </c>
      <c r="R17" s="130" t="str">
        <f>VLOOKUP(Q17,項目値マスタ!$G$2:$H$3,2,FALSE)</f>
        <v>直接支援(受託)</v>
      </c>
      <c r="S17" s="130" t="str">
        <f>IF('内訳(入力用)'!C13="森林組合","受託","代理")</f>
        <v>受託</v>
      </c>
      <c r="T17" s="131">
        <f>'内訳(入力用)'!AF13</f>
        <v>44013</v>
      </c>
      <c r="U17" s="132">
        <f t="shared" si="8"/>
        <v>127054</v>
      </c>
      <c r="V17" s="133"/>
      <c r="X17" s="134" t="str">
        <f>IF($T17="","",IF(COUNTIF($T$9:$T17,$T17)=1,MAX(X$8:X16)+1,""))</f>
        <v/>
      </c>
      <c r="Y17" s="135" t="str">
        <f t="shared" si="0"/>
        <v/>
      </c>
      <c r="AB17" s="81">
        <v>36054</v>
      </c>
      <c r="AC17" s="90">
        <f t="shared" si="9"/>
        <v>38684</v>
      </c>
      <c r="AF17" s="81">
        <v>0.27</v>
      </c>
      <c r="AG17" s="81">
        <f t="shared" si="10"/>
        <v>1</v>
      </c>
      <c r="AH17" s="81">
        <v>0</v>
      </c>
      <c r="AJ17" s="81">
        <f t="shared" si="11"/>
        <v>5231</v>
      </c>
      <c r="AK17" s="81">
        <f t="shared" si="12"/>
        <v>0</v>
      </c>
    </row>
    <row r="18" spans="1:37" ht="23.1" customHeight="1">
      <c r="A18" s="119">
        <v>11</v>
      </c>
      <c r="B18" s="120">
        <v>10</v>
      </c>
      <c r="C18" s="120" t="str">
        <f>'内訳(入力用)'!E14</f>
        <v>54512005－1</v>
      </c>
      <c r="D18" s="121" t="str">
        <f>'内訳(入力用)'!F14&amp;'内訳(入力用)'!G14&amp;"字"&amp;'内訳(入力用)'!H14&amp;'内訳(入力用)'!I14</f>
        <v>由利本荘市(矢島)矢島町川辺字金保陀羅8.9</v>
      </c>
      <c r="E18" s="122" t="str">
        <f>'内訳(入力用)'!M14</f>
        <v>草井沢山組合</v>
      </c>
      <c r="F18" s="122" t="str">
        <f>'内訳(入力用)'!N14</f>
        <v>保育間伐</v>
      </c>
      <c r="G18" s="123" t="str">
        <f>VLOOKUP(F18,項目値マスタ!$E$2:$F$15,2,FALSE)</f>
        <v>間伐</v>
      </c>
      <c r="H18" s="124">
        <f>'内訳(入力用)'!Q14</f>
        <v>41</v>
      </c>
      <c r="I18" s="125">
        <f>'内訳(入力用)'!R14</f>
        <v>6.87</v>
      </c>
      <c r="J18" s="125"/>
      <c r="K18" s="125">
        <f>'内訳(入力用)'!AM14</f>
        <v>6.87</v>
      </c>
      <c r="L18" s="126">
        <f>'内訳(入力用)'!V14</f>
        <v>104474</v>
      </c>
      <c r="M18" s="127">
        <f>'内訳(入力用)'!W14</f>
        <v>717736</v>
      </c>
      <c r="N18" s="128">
        <f>'内訳(入力用)'!AN14</f>
        <v>488061</v>
      </c>
      <c r="O18" s="129">
        <f>'内訳(入力用)'!X14</f>
        <v>50241</v>
      </c>
      <c r="P18" s="128">
        <f t="shared" si="7"/>
        <v>179434</v>
      </c>
      <c r="Q18" s="128" t="str">
        <f>'内訳(入力用)'!AO14</f>
        <v>森林環境保全直接支援事業(受託)</v>
      </c>
      <c r="R18" s="130" t="str">
        <f>VLOOKUP(Q18,項目値マスタ!$G$2:$H$3,2,FALSE)</f>
        <v>直接支援(受託)</v>
      </c>
      <c r="S18" s="130" t="str">
        <f>IF('内訳(入力用)'!C14="森林組合","受託","代理")</f>
        <v>受託</v>
      </c>
      <c r="T18" s="131">
        <f>'内訳(入力用)'!AF14</f>
        <v>44013</v>
      </c>
      <c r="U18" s="132">
        <f t="shared" si="8"/>
        <v>1220151</v>
      </c>
      <c r="V18" s="133"/>
      <c r="X18" s="134" t="str">
        <f>IF($T18="","",IF(COUNTIF($T$9:$T18,$T18)=1,MAX(X$8:X17)+1,""))</f>
        <v/>
      </c>
      <c r="Y18" s="135" t="str">
        <f t="shared" si="0"/>
        <v/>
      </c>
      <c r="AB18" s="81">
        <v>36054</v>
      </c>
      <c r="AC18" s="90">
        <f t="shared" si="9"/>
        <v>681682</v>
      </c>
      <c r="AF18" s="81">
        <v>0.27</v>
      </c>
      <c r="AG18" s="81">
        <f t="shared" si="10"/>
        <v>1</v>
      </c>
      <c r="AH18" s="81">
        <v>0</v>
      </c>
      <c r="AJ18" s="81">
        <f t="shared" si="11"/>
        <v>50241</v>
      </c>
      <c r="AK18" s="81">
        <f t="shared" si="12"/>
        <v>0</v>
      </c>
    </row>
    <row r="19" spans="1:37" ht="23.1" customHeight="1">
      <c r="A19" s="119">
        <v>12</v>
      </c>
      <c r="B19" s="120">
        <v>11</v>
      </c>
      <c r="C19" s="120" t="str">
        <f>'内訳(入力用)'!E15</f>
        <v>54512006－1</v>
      </c>
      <c r="D19" s="121" t="str">
        <f>'内訳(入力用)'!F15&amp;'内訳(入力用)'!G15&amp;"字"&amp;'内訳(入力用)'!H15&amp;'内訳(入力用)'!I15</f>
        <v>由利本荘市(矢島)矢島町川辺字金保陀羅9</v>
      </c>
      <c r="E19" s="122" t="str">
        <f>'内訳(入力用)'!M15</f>
        <v>草井沢山組合</v>
      </c>
      <c r="F19" s="122" t="str">
        <f>'内訳(入力用)'!N15</f>
        <v>保育間伐</v>
      </c>
      <c r="G19" s="123" t="str">
        <f>VLOOKUP(F19,項目値マスタ!$E$2:$F$15,2,FALSE)</f>
        <v>間伐</v>
      </c>
      <c r="H19" s="124">
        <f>'内訳(入力用)'!Q15</f>
        <v>41</v>
      </c>
      <c r="I19" s="125">
        <f>'内訳(入力用)'!R15</f>
        <v>1.66</v>
      </c>
      <c r="J19" s="125"/>
      <c r="K19" s="125">
        <f>'内訳(入力用)'!AM15</f>
        <v>1.66</v>
      </c>
      <c r="L19" s="126">
        <f>'内訳(入力用)'!V15</f>
        <v>104474</v>
      </c>
      <c r="M19" s="127">
        <f>'内訳(入力用)'!W15</f>
        <v>173426</v>
      </c>
      <c r="N19" s="128">
        <f>'内訳(入力用)'!AN15</f>
        <v>117930</v>
      </c>
      <c r="O19" s="129">
        <f>'内訳(入力用)'!X15</f>
        <v>12139</v>
      </c>
      <c r="P19" s="128">
        <f t="shared" ref="P19:P36" si="13">M19-N19-O19</f>
        <v>43357</v>
      </c>
      <c r="Q19" s="128" t="str">
        <f>'内訳(入力用)'!AO15</f>
        <v>森林環境保全直接支援事業(受託)</v>
      </c>
      <c r="R19" s="130" t="str">
        <f>VLOOKUP(Q19,項目値マスタ!$G$2:$H$3,2,FALSE)</f>
        <v>直接支援(受託)</v>
      </c>
      <c r="S19" s="130" t="str">
        <f>IF('内訳(入力用)'!C15="森林組合","受託","代理")</f>
        <v>受託</v>
      </c>
      <c r="T19" s="131">
        <f>'内訳(入力用)'!AF15</f>
        <v>44013</v>
      </c>
      <c r="U19" s="132">
        <f t="shared" ref="U19:U36" si="14">ROUNDDOWN(ROUNDDOWN(I19*L19,0)*1.7,0)</f>
        <v>294824</v>
      </c>
      <c r="V19" s="133"/>
      <c r="X19" s="134" t="str">
        <f>IF($T19="","",IF(COUNTIF($T$9:$T19,$T19)=1,MAX(X$8:X18)+1,""))</f>
        <v/>
      </c>
      <c r="Y19" s="135" t="str">
        <f t="shared" si="0"/>
        <v/>
      </c>
      <c r="AB19" s="81">
        <v>36054</v>
      </c>
      <c r="AC19" s="90">
        <f t="shared" ref="AC19:AC36" si="15">M19-AB19</f>
        <v>137372</v>
      </c>
      <c r="AF19" s="81">
        <v>0.27</v>
      </c>
      <c r="AG19" s="81">
        <f t="shared" ref="AG19:AG36" si="16">IF(AF19=I19,0,1)</f>
        <v>1</v>
      </c>
      <c r="AH19" s="81">
        <v>0</v>
      </c>
      <c r="AJ19" s="81">
        <f t="shared" ref="AJ19:AJ36" si="17">ROUNDDOWN(M19*0.07,0)</f>
        <v>12139</v>
      </c>
      <c r="AK19" s="81">
        <f t="shared" ref="AK19:AK36" si="18">IF(AJ19=O19,0,1)</f>
        <v>0</v>
      </c>
    </row>
    <row r="20" spans="1:37" ht="23.1" customHeight="1">
      <c r="A20" s="119">
        <v>13</v>
      </c>
      <c r="B20" s="120">
        <v>12</v>
      </c>
      <c r="C20" s="120" t="str">
        <f>'内訳(入力用)'!E16</f>
        <v>54513001－1</v>
      </c>
      <c r="D20" s="121" t="str">
        <f>'内訳(入力用)'!F16&amp;'内訳(入力用)'!G16&amp;"字"&amp;'内訳(入力用)'!H16&amp;'内訳(入力用)'!I16</f>
        <v>由利本荘市(岩城)岩城滝俣字坂本沢72-1外</v>
      </c>
      <c r="E20" s="122" t="str">
        <f>'内訳(入力用)'!M16</f>
        <v>伊藤勇一 外2名</v>
      </c>
      <c r="F20" s="122" t="str">
        <f>'内訳(入力用)'!N16</f>
        <v>間伐</v>
      </c>
      <c r="G20" s="123" t="str">
        <f>VLOOKUP(F20,項目値マスタ!$E$2:$F$15,2,FALSE)</f>
        <v>搬出間伐</v>
      </c>
      <c r="H20" s="124">
        <f>'内訳(入力用)'!Q16</f>
        <v>52</v>
      </c>
      <c r="I20" s="125">
        <f>'内訳(入力用)'!R16</f>
        <v>2.57</v>
      </c>
      <c r="J20" s="125"/>
      <c r="K20" s="125">
        <f>'内訳(入力用)'!AM16</f>
        <v>2.57</v>
      </c>
      <c r="L20" s="126">
        <f>'内訳(入力用)'!V16</f>
        <v>417626</v>
      </c>
      <c r="M20" s="127">
        <f>'内訳(入力用)'!W16</f>
        <v>1073298</v>
      </c>
      <c r="N20" s="128">
        <f>'内訳(入力用)'!AN16</f>
        <v>729843</v>
      </c>
      <c r="O20" s="129">
        <f>'内訳(入力用)'!X16</f>
        <v>53664</v>
      </c>
      <c r="P20" s="128">
        <f t="shared" si="13"/>
        <v>289791</v>
      </c>
      <c r="Q20" s="128" t="str">
        <f>'内訳(入力用)'!AO16</f>
        <v>森林環境保全直接支援事業(受託)</v>
      </c>
      <c r="R20" s="130" t="str">
        <f>VLOOKUP(Q20,項目値マスタ!$G$2:$H$3,2,FALSE)</f>
        <v>直接支援(受託)</v>
      </c>
      <c r="S20" s="130" t="str">
        <f>IF('内訳(入力用)'!C16="森林組合","受託","代理")</f>
        <v>受託</v>
      </c>
      <c r="T20" s="131">
        <f>'内訳(入力用)'!AF16</f>
        <v>44013</v>
      </c>
      <c r="U20" s="132">
        <f t="shared" si="14"/>
        <v>1824606</v>
      </c>
      <c r="V20" s="133"/>
      <c r="X20" s="134" t="str">
        <f>IF($T20="","",IF(COUNTIF($T$9:$T20,$T20)=1,MAX(X$8:X19)+1,""))</f>
        <v/>
      </c>
      <c r="Y20" s="135" t="str">
        <f t="shared" si="0"/>
        <v/>
      </c>
      <c r="AB20" s="81">
        <v>36054</v>
      </c>
      <c r="AC20" s="90">
        <f t="shared" si="15"/>
        <v>1037244</v>
      </c>
      <c r="AF20" s="81">
        <v>0.27</v>
      </c>
      <c r="AG20" s="81">
        <f t="shared" si="16"/>
        <v>1</v>
      </c>
      <c r="AH20" s="81">
        <v>0</v>
      </c>
      <c r="AJ20" s="81">
        <f t="shared" si="17"/>
        <v>75130</v>
      </c>
      <c r="AK20" s="81">
        <f t="shared" si="18"/>
        <v>1</v>
      </c>
    </row>
    <row r="21" spans="1:37" ht="23.1" customHeight="1">
      <c r="A21" s="119">
        <v>14</v>
      </c>
      <c r="B21" s="120">
        <v>13</v>
      </c>
      <c r="C21" s="120" t="str">
        <f>'内訳(入力用)'!E17</f>
        <v>54513001－2</v>
      </c>
      <c r="D21" s="121" t="str">
        <f>'内訳(入力用)'!F17&amp;'内訳(入力用)'!G17&amp;"字"&amp;'内訳(入力用)'!H17&amp;'内訳(入力用)'!I17</f>
        <v>由利本荘市(岩城)岩城滝俣字浅ノ又19,65-13</v>
      </c>
      <c r="E21" s="122" t="str">
        <f>'内訳(入力用)'!M17</f>
        <v>渡部専一</v>
      </c>
      <c r="F21" s="122" t="str">
        <f>'内訳(入力用)'!N17</f>
        <v>間伐</v>
      </c>
      <c r="G21" s="123" t="str">
        <f>VLOOKUP(F21,項目値マスタ!$E$2:$F$15,2,FALSE)</f>
        <v>搬出間伐</v>
      </c>
      <c r="H21" s="124">
        <f>'内訳(入力用)'!Q17</f>
        <v>49</v>
      </c>
      <c r="I21" s="125">
        <f>'内訳(入力用)'!R17</f>
        <v>0.14000000000000001</v>
      </c>
      <c r="J21" s="125"/>
      <c r="K21" s="125">
        <f>'内訳(入力用)'!AM17</f>
        <v>0.14000000000000001</v>
      </c>
      <c r="L21" s="126">
        <f>'内訳(入力用)'!V17</f>
        <v>545038</v>
      </c>
      <c r="M21" s="127">
        <f>'内訳(入力用)'!W17</f>
        <v>76305</v>
      </c>
      <c r="N21" s="128">
        <f>'内訳(入力用)'!AN17</f>
        <v>51888</v>
      </c>
      <c r="O21" s="129">
        <f>'内訳(入力用)'!X17</f>
        <v>3815</v>
      </c>
      <c r="P21" s="128">
        <f t="shared" si="13"/>
        <v>20602</v>
      </c>
      <c r="Q21" s="128" t="str">
        <f>'内訳(入力用)'!AO17</f>
        <v>森林環境保全直接支援事業(受託)</v>
      </c>
      <c r="R21" s="130" t="str">
        <f>VLOOKUP(Q21,項目値マスタ!$G$2:$H$3,2,FALSE)</f>
        <v>直接支援(受託)</v>
      </c>
      <c r="S21" s="130" t="str">
        <f>IF('内訳(入力用)'!C17="森林組合","受託","代理")</f>
        <v>受託</v>
      </c>
      <c r="T21" s="131">
        <f>'内訳(入力用)'!AF17</f>
        <v>44013</v>
      </c>
      <c r="U21" s="132">
        <f t="shared" si="14"/>
        <v>129718</v>
      </c>
      <c r="V21" s="133"/>
      <c r="X21" s="134" t="str">
        <f>IF($T21="","",IF(COUNTIF($T$9:$T21,$T21)=1,MAX(X$8:X20)+1,""))</f>
        <v/>
      </c>
      <c r="Y21" s="135" t="str">
        <f t="shared" si="0"/>
        <v/>
      </c>
      <c r="AB21" s="81">
        <v>36054</v>
      </c>
      <c r="AC21" s="90">
        <f t="shared" si="15"/>
        <v>40251</v>
      </c>
      <c r="AF21" s="81">
        <v>0.27</v>
      </c>
      <c r="AG21" s="81">
        <f t="shared" si="16"/>
        <v>1</v>
      </c>
      <c r="AH21" s="81">
        <v>0</v>
      </c>
      <c r="AJ21" s="81">
        <f t="shared" si="17"/>
        <v>5341</v>
      </c>
      <c r="AK21" s="81">
        <f t="shared" si="18"/>
        <v>1</v>
      </c>
    </row>
    <row r="22" spans="1:37" ht="23.1" customHeight="1">
      <c r="A22" s="119">
        <v>15</v>
      </c>
      <c r="B22" s="120">
        <v>14</v>
      </c>
      <c r="C22" s="120" t="str">
        <f>'内訳(入力用)'!E18</f>
        <v>54513001－3</v>
      </c>
      <c r="D22" s="121" t="str">
        <f>'内訳(入力用)'!F18&amp;'内訳(入力用)'!G18&amp;"字"&amp;'内訳(入力用)'!H18&amp;'内訳(入力用)'!I18</f>
        <v>由利本荘市(岩城)岩城赤平字家ノ上121-1</v>
      </c>
      <c r="E22" s="122" t="str">
        <f>'内訳(入力用)'!M18</f>
        <v>那須 優</v>
      </c>
      <c r="F22" s="122" t="str">
        <f>'内訳(入力用)'!N18</f>
        <v>間伐（うち枝払等）</v>
      </c>
      <c r="G22" s="123" t="str">
        <f>VLOOKUP(F22,項目値マスタ!$E$2:$F$15,2,FALSE)</f>
        <v>間伐</v>
      </c>
      <c r="H22" s="124">
        <f>'内訳(入力用)'!Q18</f>
        <v>45</v>
      </c>
      <c r="I22" s="125">
        <f>'内訳(入力用)'!R18</f>
        <v>0.1</v>
      </c>
      <c r="J22" s="125"/>
      <c r="K22" s="125">
        <f>'内訳(入力用)'!AM18</f>
        <v>0.1</v>
      </c>
      <c r="L22" s="126">
        <f>'内訳(入力用)'!V18</f>
        <v>180582</v>
      </c>
      <c r="M22" s="127">
        <f>'内訳(入力用)'!W18</f>
        <v>18058</v>
      </c>
      <c r="N22" s="128">
        <f>'内訳(入力用)'!AN18</f>
        <v>12280</v>
      </c>
      <c r="O22" s="129">
        <f>'内訳(入力用)'!X18</f>
        <v>1264</v>
      </c>
      <c r="P22" s="128">
        <f t="shared" si="13"/>
        <v>4514</v>
      </c>
      <c r="Q22" s="128" t="str">
        <f>'内訳(入力用)'!AO18</f>
        <v>森林環境保全直接支援事業(受託)</v>
      </c>
      <c r="R22" s="130" t="str">
        <f>VLOOKUP(Q22,項目値マスタ!$G$2:$H$3,2,FALSE)</f>
        <v>直接支援(受託)</v>
      </c>
      <c r="S22" s="130" t="str">
        <f>IF('内訳(入力用)'!C18="森林組合","受託","代理")</f>
        <v>受託</v>
      </c>
      <c r="T22" s="131">
        <f>'内訳(入力用)'!AF18</f>
        <v>44013</v>
      </c>
      <c r="U22" s="132">
        <f t="shared" si="14"/>
        <v>30698</v>
      </c>
      <c r="V22" s="133"/>
      <c r="X22" s="134" t="str">
        <f>IF($T22="","",IF(COUNTIF($T$9:$T22,$T22)=1,MAX(X$8:X21)+1,""))</f>
        <v/>
      </c>
      <c r="Y22" s="135" t="str">
        <f t="shared" si="0"/>
        <v/>
      </c>
      <c r="AB22" s="81">
        <v>36054</v>
      </c>
      <c r="AC22" s="90">
        <f t="shared" si="15"/>
        <v>-17996</v>
      </c>
      <c r="AF22" s="81">
        <v>0.27</v>
      </c>
      <c r="AG22" s="81">
        <f t="shared" si="16"/>
        <v>1</v>
      </c>
      <c r="AH22" s="81">
        <v>0</v>
      </c>
      <c r="AJ22" s="81">
        <f t="shared" si="17"/>
        <v>1264</v>
      </c>
      <c r="AK22" s="81">
        <f t="shared" si="18"/>
        <v>0</v>
      </c>
    </row>
    <row r="23" spans="1:37" ht="23.1" customHeight="1">
      <c r="A23" s="119">
        <v>16</v>
      </c>
      <c r="B23" s="120">
        <v>15</v>
      </c>
      <c r="C23" s="120" t="str">
        <f>'内訳(入力用)'!E19</f>
        <v>54513001－4</v>
      </c>
      <c r="D23" s="121" t="str">
        <f>'内訳(入力用)'!F19&amp;'内訳(入力用)'!G19&amp;"字"&amp;'内訳(入力用)'!H19&amp;'内訳(入力用)'!I19</f>
        <v>由利本荘市(岩城)岩城福俣字池ノ沢9-4</v>
      </c>
      <c r="E23" s="122" t="str">
        <f>'内訳(入力用)'!M19</f>
        <v>佐々木 健一</v>
      </c>
      <c r="F23" s="122" t="str">
        <f>'内訳(入力用)'!N19</f>
        <v>間伐（うち枝払等）</v>
      </c>
      <c r="G23" s="123" t="str">
        <f>VLOOKUP(F23,項目値マスタ!$E$2:$F$15,2,FALSE)</f>
        <v>間伐</v>
      </c>
      <c r="H23" s="124">
        <f>'内訳(入力用)'!Q19</f>
        <v>23</v>
      </c>
      <c r="I23" s="125">
        <f>'内訳(入力用)'!R19</f>
        <v>1.78</v>
      </c>
      <c r="J23" s="125"/>
      <c r="K23" s="125">
        <f>'内訳(入力用)'!AM19</f>
        <v>1.78</v>
      </c>
      <c r="L23" s="126">
        <f>'内訳(入力用)'!V19</f>
        <v>143531</v>
      </c>
      <c r="M23" s="127">
        <f>'内訳(入力用)'!W19</f>
        <v>255485</v>
      </c>
      <c r="N23" s="128">
        <f>'内訳(入力用)'!AN19</f>
        <v>173730</v>
      </c>
      <c r="O23" s="129">
        <f>'内訳(入力用)'!X19</f>
        <v>17883</v>
      </c>
      <c r="P23" s="128">
        <f t="shared" si="13"/>
        <v>63872</v>
      </c>
      <c r="Q23" s="128" t="str">
        <f>'内訳(入力用)'!AO19</f>
        <v>森林環境保全直接支援事業(受託)</v>
      </c>
      <c r="R23" s="130" t="str">
        <f>VLOOKUP(Q23,項目値マスタ!$G$2:$H$3,2,FALSE)</f>
        <v>直接支援(受託)</v>
      </c>
      <c r="S23" s="130" t="str">
        <f>IF('内訳(入力用)'!C19="森林組合","受託","代理")</f>
        <v>受託</v>
      </c>
      <c r="T23" s="131">
        <f>'内訳(入力用)'!AF19</f>
        <v>44013</v>
      </c>
      <c r="U23" s="132">
        <f t="shared" si="14"/>
        <v>434324</v>
      </c>
      <c r="V23" s="133"/>
      <c r="X23" s="134" t="str">
        <f>IF($T23="","",IF(COUNTIF($T$9:$T23,$T23)=1,MAX(X$8:X22)+1,""))</f>
        <v/>
      </c>
      <c r="Y23" s="135" t="str">
        <f t="shared" si="0"/>
        <v/>
      </c>
      <c r="AB23" s="81">
        <v>36054</v>
      </c>
      <c r="AC23" s="90">
        <f t="shared" si="15"/>
        <v>219431</v>
      </c>
      <c r="AF23" s="81">
        <v>0.27</v>
      </c>
      <c r="AG23" s="81">
        <f t="shared" si="16"/>
        <v>1</v>
      </c>
      <c r="AH23" s="81">
        <v>0</v>
      </c>
      <c r="AJ23" s="81">
        <f t="shared" si="17"/>
        <v>17883</v>
      </c>
      <c r="AK23" s="81">
        <f t="shared" si="18"/>
        <v>0</v>
      </c>
    </row>
    <row r="24" spans="1:37" ht="23.1" customHeight="1">
      <c r="A24" s="119">
        <v>17</v>
      </c>
      <c r="B24" s="120">
        <v>16</v>
      </c>
      <c r="C24" s="120" t="str">
        <f>'内訳(入力用)'!E20</f>
        <v>54513001－7</v>
      </c>
      <c r="D24" s="121" t="str">
        <f>'内訳(入力用)'!F20&amp;'内訳(入力用)'!G20&amp;"字"&amp;'内訳(入力用)'!H20&amp;'内訳(入力用)'!I20</f>
        <v>由利本荘市(岩城)岩城滝俣字観音前174-1</v>
      </c>
      <c r="E24" s="122" t="str">
        <f>'内訳(入力用)'!M20</f>
        <v>菊地 隆一</v>
      </c>
      <c r="F24" s="122" t="str">
        <f>'内訳(入力用)'!N20</f>
        <v>間伐</v>
      </c>
      <c r="G24" s="123" t="str">
        <f>VLOOKUP(F24,項目値マスタ!$E$2:$F$15,2,FALSE)</f>
        <v>搬出間伐</v>
      </c>
      <c r="H24" s="124">
        <f>'内訳(入力用)'!Q20</f>
        <v>82</v>
      </c>
      <c r="I24" s="125">
        <f>'内訳(入力用)'!R20</f>
        <v>0.34</v>
      </c>
      <c r="J24" s="125"/>
      <c r="K24" s="125">
        <f>'内訳(入力用)'!AM20</f>
        <v>0.34</v>
      </c>
      <c r="L24" s="126">
        <f>'内訳(入力用)'!V20</f>
        <v>427147</v>
      </c>
      <c r="M24" s="127">
        <f>'内訳(入力用)'!W20</f>
        <v>145229</v>
      </c>
      <c r="N24" s="128">
        <f>'内訳(入力用)'!AN20</f>
        <v>98756</v>
      </c>
      <c r="O24" s="129">
        <f>'内訳(入力用)'!X20</f>
        <v>7261</v>
      </c>
      <c r="P24" s="128">
        <f t="shared" si="13"/>
        <v>39212</v>
      </c>
      <c r="Q24" s="128" t="str">
        <f>'内訳(入力用)'!AO20</f>
        <v>森林環境保全直接支援事業(代理)</v>
      </c>
      <c r="R24" s="130" t="str">
        <f>VLOOKUP(Q24,項目値マスタ!$G$2:$H$3,2,FALSE)</f>
        <v>直接支援(代理)</v>
      </c>
      <c r="S24" s="130" t="str">
        <f>IF('内訳(入力用)'!C20="森林組合","受託","代理")</f>
        <v>代理</v>
      </c>
      <c r="T24" s="131">
        <f>'内訳(入力用)'!AF20</f>
        <v>44013</v>
      </c>
      <c r="U24" s="132">
        <f t="shared" si="14"/>
        <v>246889</v>
      </c>
      <c r="V24" s="133"/>
      <c r="X24" s="134" t="str">
        <f>IF($T24="","",IF(COUNTIF($T$9:$T24,$T24)=1,MAX(X$8:X23)+1,""))</f>
        <v/>
      </c>
      <c r="Y24" s="135" t="str">
        <f t="shared" si="0"/>
        <v/>
      </c>
      <c r="AB24" s="81">
        <v>36054</v>
      </c>
      <c r="AC24" s="90">
        <f t="shared" si="15"/>
        <v>109175</v>
      </c>
      <c r="AF24" s="81">
        <v>0.27</v>
      </c>
      <c r="AG24" s="81">
        <f t="shared" si="16"/>
        <v>1</v>
      </c>
      <c r="AH24" s="81">
        <v>0</v>
      </c>
      <c r="AJ24" s="81">
        <f t="shared" si="17"/>
        <v>10166</v>
      </c>
      <c r="AK24" s="81">
        <f t="shared" si="18"/>
        <v>1</v>
      </c>
    </row>
    <row r="25" spans="1:37" ht="23.1" customHeight="1">
      <c r="A25" s="119">
        <v>18</v>
      </c>
      <c r="B25" s="120">
        <v>17</v>
      </c>
      <c r="C25" s="120" t="str">
        <f>'内訳(入力用)'!E21</f>
        <v>54514601－1</v>
      </c>
      <c r="D25" s="121" t="str">
        <f>'内訳(入力用)'!F21&amp;'内訳(入力用)'!G21&amp;"字"&amp;'内訳(入力用)'!H21&amp;'内訳(入力用)'!I21</f>
        <v>由利本荘市(由利)川西字馬立場2-2.2-6</v>
      </c>
      <c r="E25" s="122" t="str">
        <f>'内訳(入力用)'!M21</f>
        <v>新屋敷集落　総代　板垣直俊</v>
      </c>
      <c r="F25" s="122" t="str">
        <f>'内訳(入力用)'!N21</f>
        <v>間伐</v>
      </c>
      <c r="G25" s="123" t="str">
        <f>VLOOKUP(F25,項目値マスタ!$E$2:$F$15,2,FALSE)</f>
        <v>搬出間伐</v>
      </c>
      <c r="H25" s="124">
        <f>'内訳(入力用)'!Q21</f>
        <v>51</v>
      </c>
      <c r="I25" s="125">
        <f>'内訳(入力用)'!R21</f>
        <v>8.1</v>
      </c>
      <c r="J25" s="125"/>
      <c r="K25" s="125">
        <f>'内訳(入力用)'!AM21</f>
        <v>8.1</v>
      </c>
      <c r="L25" s="126">
        <f>'内訳(入力用)'!V21</f>
        <v>601405</v>
      </c>
      <c r="M25" s="127">
        <f>'内訳(入力用)'!W21</f>
        <v>4871380</v>
      </c>
      <c r="N25" s="128">
        <f>'内訳(入力用)'!AN21</f>
        <v>3312539</v>
      </c>
      <c r="O25" s="129">
        <f>'内訳(入力用)'!X21</f>
        <v>243569</v>
      </c>
      <c r="P25" s="128">
        <f t="shared" si="13"/>
        <v>1315272</v>
      </c>
      <c r="Q25" s="128" t="str">
        <f>'内訳(入力用)'!AO21</f>
        <v>森林環境保全直接支援事業(受託)</v>
      </c>
      <c r="R25" s="130" t="str">
        <f>VLOOKUP(Q25,項目値マスタ!$G$2:$H$3,2,FALSE)</f>
        <v>直接支援(受託)</v>
      </c>
      <c r="S25" s="130" t="str">
        <f>IF('内訳(入力用)'!C21="森林組合","受託","代理")</f>
        <v>受託</v>
      </c>
      <c r="T25" s="131">
        <f>'内訳(入力用)'!AF21</f>
        <v>44013</v>
      </c>
      <c r="U25" s="132">
        <f t="shared" si="14"/>
        <v>8281346</v>
      </c>
      <c r="V25" s="133"/>
      <c r="X25" s="134" t="str">
        <f>IF($T25="","",IF(COUNTIF($T$9:$T25,$T25)=1,MAX(X$8:X24)+1,""))</f>
        <v/>
      </c>
      <c r="Y25" s="135" t="str">
        <f t="shared" si="0"/>
        <v/>
      </c>
      <c r="AB25" s="81">
        <v>36054</v>
      </c>
      <c r="AC25" s="90">
        <f t="shared" si="15"/>
        <v>4835326</v>
      </c>
      <c r="AF25" s="81">
        <v>0.27</v>
      </c>
      <c r="AG25" s="81">
        <f t="shared" si="16"/>
        <v>1</v>
      </c>
      <c r="AH25" s="81">
        <v>0</v>
      </c>
      <c r="AJ25" s="81">
        <f t="shared" si="17"/>
        <v>340996</v>
      </c>
      <c r="AK25" s="81">
        <f t="shared" si="18"/>
        <v>1</v>
      </c>
    </row>
    <row r="26" spans="1:37" ht="23.1" customHeight="1">
      <c r="A26" s="119">
        <v>19</v>
      </c>
      <c r="B26" s="120">
        <v>18</v>
      </c>
      <c r="C26" s="120" t="str">
        <f>'内訳(入力用)'!E22</f>
        <v>54514601－2</v>
      </c>
      <c r="D26" s="121" t="str">
        <f>'内訳(入力用)'!F22&amp;'内訳(入力用)'!G22&amp;"字"&amp;'内訳(入力用)'!H22&amp;'内訳(入力用)'!I22</f>
        <v>由利本荘市(由利)川西字堤沢山17-1</v>
      </c>
      <c r="E26" s="122" t="str">
        <f>'内訳(入力用)'!M22</f>
        <v>奉行免牧野組合代表村上浩司</v>
      </c>
      <c r="F26" s="122" t="str">
        <f>'内訳(入力用)'!N22</f>
        <v>間伐</v>
      </c>
      <c r="G26" s="123" t="str">
        <f>VLOOKUP(F26,項目値マスタ!$E$2:$F$15,2,FALSE)</f>
        <v>搬出間伐</v>
      </c>
      <c r="H26" s="124">
        <f>'内訳(入力用)'!Q22</f>
        <v>54</v>
      </c>
      <c r="I26" s="125">
        <f>'内訳(入力用)'!R22</f>
        <v>1.53</v>
      </c>
      <c r="J26" s="125"/>
      <c r="K26" s="125">
        <f>'内訳(入力用)'!AM22</f>
        <v>1.53</v>
      </c>
      <c r="L26" s="126">
        <f>'内訳(入力用)'!V22</f>
        <v>546536</v>
      </c>
      <c r="M26" s="127">
        <f>'内訳(入力用)'!W22</f>
        <v>836200</v>
      </c>
      <c r="N26" s="128">
        <f>'内訳(入力用)'!AN22</f>
        <v>568616</v>
      </c>
      <c r="O26" s="129">
        <f>'内訳(入力用)'!X22</f>
        <v>41810</v>
      </c>
      <c r="P26" s="128">
        <f t="shared" si="13"/>
        <v>225774</v>
      </c>
      <c r="Q26" s="128" t="str">
        <f>'内訳(入力用)'!AO22</f>
        <v>森林環境保全直接支援事業(受託)</v>
      </c>
      <c r="R26" s="130" t="str">
        <f>VLOOKUP(Q26,項目値マスタ!$G$2:$H$3,2,FALSE)</f>
        <v>直接支援(受託)</v>
      </c>
      <c r="S26" s="130" t="str">
        <f>IF('内訳(入力用)'!C22="森林組合","受託","代理")</f>
        <v>受託</v>
      </c>
      <c r="T26" s="131">
        <f>'内訳(入力用)'!AF22</f>
        <v>44013</v>
      </c>
      <c r="U26" s="132">
        <f t="shared" si="14"/>
        <v>1421540</v>
      </c>
      <c r="V26" s="133"/>
      <c r="X26" s="134" t="str">
        <f>IF($T26="","",IF(COUNTIF($T$9:$T26,$T26)=1,MAX(X$8:X25)+1,""))</f>
        <v/>
      </c>
      <c r="Y26" s="135" t="str">
        <f t="shared" si="0"/>
        <v/>
      </c>
      <c r="AB26" s="81">
        <v>36054</v>
      </c>
      <c r="AC26" s="90">
        <f t="shared" si="15"/>
        <v>800146</v>
      </c>
      <c r="AF26" s="81">
        <v>0.27</v>
      </c>
      <c r="AG26" s="81">
        <f t="shared" si="16"/>
        <v>1</v>
      </c>
      <c r="AH26" s="81">
        <v>0</v>
      </c>
      <c r="AJ26" s="81">
        <f t="shared" si="17"/>
        <v>58534</v>
      </c>
      <c r="AK26" s="81">
        <f t="shared" si="18"/>
        <v>1</v>
      </c>
    </row>
    <row r="27" spans="1:37" ht="23.1" customHeight="1">
      <c r="A27" s="119">
        <v>20</v>
      </c>
      <c r="B27" s="120">
        <v>19</v>
      </c>
      <c r="C27" s="120" t="str">
        <f>'内訳(入力用)'!E23</f>
        <v>54515001－1</v>
      </c>
      <c r="D27" s="121" t="str">
        <f>'内訳(入力用)'!F23&amp;'内訳(入力用)'!G23&amp;"字"&amp;'内訳(入力用)'!H23&amp;'内訳(入力用)'!I23</f>
        <v>由利本荘市(鳥海)鳥海町上直根字桑沢60-2,清水尻9,トミ沢29,77-1</v>
      </c>
      <c r="E27" s="122" t="str">
        <f>'内訳(入力用)'!M23</f>
        <v>高橋 隆善</v>
      </c>
      <c r="F27" s="122" t="str">
        <f>'内訳(入力用)'!N23</f>
        <v>保育間伐（うち枝払等）</v>
      </c>
      <c r="G27" s="123" t="str">
        <f>VLOOKUP(F27,項目値マスタ!$E$2:$F$15,2,FALSE)</f>
        <v>間伐</v>
      </c>
      <c r="H27" s="124">
        <f>'内訳(入力用)'!Q23</f>
        <v>38</v>
      </c>
      <c r="I27" s="125">
        <f>'内訳(入力用)'!R23</f>
        <v>1.6</v>
      </c>
      <c r="J27" s="125"/>
      <c r="K27" s="125">
        <f>'内訳(入力用)'!AM23</f>
        <v>1.6</v>
      </c>
      <c r="L27" s="126">
        <f>'内訳(入力用)'!V23</f>
        <v>104387</v>
      </c>
      <c r="M27" s="127">
        <f>'内訳(入力用)'!W23</f>
        <v>167019</v>
      </c>
      <c r="N27" s="128">
        <f>'内訳(入力用)'!AN23</f>
        <v>113573</v>
      </c>
      <c r="O27" s="129">
        <f>'内訳(入力用)'!X23</f>
        <v>11691</v>
      </c>
      <c r="P27" s="128">
        <f t="shared" si="13"/>
        <v>41755</v>
      </c>
      <c r="Q27" s="128" t="str">
        <f>'内訳(入力用)'!AO23</f>
        <v>森林環境保全直接支援事業(代理)</v>
      </c>
      <c r="R27" s="130" t="str">
        <f>VLOOKUP(Q27,項目値マスタ!$G$2:$H$3,2,FALSE)</f>
        <v>直接支援(代理)</v>
      </c>
      <c r="S27" s="130" t="str">
        <f>IF('内訳(入力用)'!C23="森林組合","受託","代理")</f>
        <v>代理</v>
      </c>
      <c r="T27" s="131">
        <f>'内訳(入力用)'!AF23</f>
        <v>44013</v>
      </c>
      <c r="U27" s="132">
        <f t="shared" si="14"/>
        <v>283932</v>
      </c>
      <c r="V27" s="133"/>
      <c r="X27" s="134" t="str">
        <f>IF($T27="","",IF(COUNTIF($T$9:$T27,$T27)=1,MAX(X$8:X26)+1,""))</f>
        <v/>
      </c>
      <c r="Y27" s="135" t="str">
        <f t="shared" si="0"/>
        <v/>
      </c>
      <c r="AB27" s="81">
        <v>36054</v>
      </c>
      <c r="AC27" s="90">
        <f t="shared" si="15"/>
        <v>130965</v>
      </c>
      <c r="AF27" s="81">
        <v>0.27</v>
      </c>
      <c r="AG27" s="81">
        <f t="shared" si="16"/>
        <v>1</v>
      </c>
      <c r="AH27" s="81">
        <v>0</v>
      </c>
      <c r="AJ27" s="81">
        <f t="shared" si="17"/>
        <v>11691</v>
      </c>
      <c r="AK27" s="81">
        <f t="shared" si="18"/>
        <v>0</v>
      </c>
    </row>
    <row r="28" spans="1:37" ht="23.1" customHeight="1">
      <c r="A28" s="119">
        <v>21</v>
      </c>
      <c r="B28" s="120">
        <v>20</v>
      </c>
      <c r="C28" s="120" t="str">
        <f>'内訳(入力用)'!E24</f>
        <v>54516001－1</v>
      </c>
      <c r="D28" s="121" t="str">
        <f>'内訳(入力用)'!F24&amp;'内訳(入力用)'!G24&amp;"字"&amp;'内訳(入力用)'!H24&amp;'内訳(入力用)'!I24</f>
        <v>由利本荘市(東由利)東由利舘合字上野山81-1</v>
      </c>
      <c r="E28" s="122" t="str">
        <f>'内訳(入力用)'!M24</f>
        <v>小松義典</v>
      </c>
      <c r="F28" s="122" t="str">
        <f>'内訳(入力用)'!N24</f>
        <v>間伐</v>
      </c>
      <c r="G28" s="123" t="str">
        <f>VLOOKUP(F28,項目値マスタ!$E$2:$F$15,2,FALSE)</f>
        <v>搬出間伐</v>
      </c>
      <c r="H28" s="124">
        <f>'内訳(入力用)'!Q24</f>
        <v>50</v>
      </c>
      <c r="I28" s="125">
        <f>'内訳(入力用)'!R24</f>
        <v>4.72</v>
      </c>
      <c r="J28" s="125"/>
      <c r="K28" s="125">
        <f>'内訳(入力用)'!AM24</f>
        <v>4.72</v>
      </c>
      <c r="L28" s="126">
        <f>'内訳(入力用)'!V24</f>
        <v>510397</v>
      </c>
      <c r="M28" s="127">
        <f>'内訳(入力用)'!W24</f>
        <v>2409073</v>
      </c>
      <c r="N28" s="128">
        <f>'内訳(入力用)'!AN24</f>
        <v>1638170</v>
      </c>
      <c r="O28" s="129">
        <f>'内訳(入力用)'!X24</f>
        <v>120453</v>
      </c>
      <c r="P28" s="128">
        <f t="shared" si="13"/>
        <v>650450</v>
      </c>
      <c r="Q28" s="128" t="str">
        <f>'内訳(入力用)'!AO24</f>
        <v>森林環境保全直接支援事業(受託)</v>
      </c>
      <c r="R28" s="130" t="str">
        <f>VLOOKUP(Q28,項目値マスタ!$G$2:$H$3,2,FALSE)</f>
        <v>直接支援(受託)</v>
      </c>
      <c r="S28" s="130" t="str">
        <f>IF('内訳(入力用)'!C24="森林組合","受託","代理")</f>
        <v>受託</v>
      </c>
      <c r="T28" s="131">
        <f>'内訳(入力用)'!AF24</f>
        <v>44013</v>
      </c>
      <c r="U28" s="132">
        <f t="shared" si="14"/>
        <v>4095424</v>
      </c>
      <c r="V28" s="133"/>
      <c r="X28" s="134" t="str">
        <f>IF($T28="","",IF(COUNTIF($T$9:$T28,$T28)=1,MAX(X$8:X27)+1,""))</f>
        <v/>
      </c>
      <c r="Y28" s="135" t="str">
        <f t="shared" si="0"/>
        <v/>
      </c>
      <c r="AB28" s="81">
        <v>36054</v>
      </c>
      <c r="AC28" s="90">
        <f t="shared" si="15"/>
        <v>2373019</v>
      </c>
      <c r="AF28" s="81">
        <v>0.27</v>
      </c>
      <c r="AG28" s="81">
        <f t="shared" si="16"/>
        <v>1</v>
      </c>
      <c r="AH28" s="81">
        <v>0</v>
      </c>
      <c r="AJ28" s="81">
        <f t="shared" si="17"/>
        <v>168635</v>
      </c>
      <c r="AK28" s="81">
        <f t="shared" si="18"/>
        <v>1</v>
      </c>
    </row>
    <row r="29" spans="1:37" ht="23.1" customHeight="1">
      <c r="A29" s="119">
        <v>22</v>
      </c>
      <c r="B29" s="120">
        <v>21</v>
      </c>
      <c r="C29" s="120" t="str">
        <f>'内訳(入力用)'!E25</f>
        <v>54516001－2</v>
      </c>
      <c r="D29" s="121" t="str">
        <f>'内訳(入力用)'!F25&amp;'内訳(入力用)'!G25&amp;"字"&amp;'内訳(入力用)'!H25&amp;'内訳(入力用)'!I25</f>
        <v>由利本荘市(東由利)東由利舘合字上野山84</v>
      </c>
      <c r="E29" s="122" t="str">
        <f>'内訳(入力用)'!M25</f>
        <v>畑山豊隆</v>
      </c>
      <c r="F29" s="122" t="str">
        <f>'内訳(入力用)'!N25</f>
        <v>間伐</v>
      </c>
      <c r="G29" s="123" t="str">
        <f>VLOOKUP(F29,項目値マスタ!$E$2:$F$15,2,FALSE)</f>
        <v>搬出間伐</v>
      </c>
      <c r="H29" s="124">
        <f>'内訳(入力用)'!Q25</f>
        <v>61</v>
      </c>
      <c r="I29" s="125">
        <f>'内訳(入力用)'!R25</f>
        <v>1.21</v>
      </c>
      <c r="J29" s="125"/>
      <c r="K29" s="125">
        <f>'内訳(入力用)'!AM25</f>
        <v>1.21</v>
      </c>
      <c r="L29" s="126">
        <f>'内訳(入力用)'!V25</f>
        <v>568531</v>
      </c>
      <c r="M29" s="127">
        <f>'内訳(入力用)'!W25</f>
        <v>687922</v>
      </c>
      <c r="N29" s="128">
        <f>'内訳(入力用)'!AN25</f>
        <v>467787</v>
      </c>
      <c r="O29" s="129">
        <f>'内訳(入力用)'!X25</f>
        <v>34396</v>
      </c>
      <c r="P29" s="128">
        <f t="shared" si="13"/>
        <v>185739</v>
      </c>
      <c r="Q29" s="128" t="str">
        <f>'内訳(入力用)'!AO25</f>
        <v>森林環境保全直接支援事業(受託)</v>
      </c>
      <c r="R29" s="130" t="str">
        <f>VLOOKUP(Q29,項目値マスタ!$G$2:$H$3,2,FALSE)</f>
        <v>直接支援(受託)</v>
      </c>
      <c r="S29" s="130" t="str">
        <f>IF('内訳(入力用)'!C25="森林組合","受託","代理")</f>
        <v>受託</v>
      </c>
      <c r="T29" s="131">
        <f>'内訳(入力用)'!AF25</f>
        <v>44013</v>
      </c>
      <c r="U29" s="132">
        <f t="shared" si="14"/>
        <v>1169467</v>
      </c>
      <c r="V29" s="133"/>
      <c r="X29" s="134" t="str">
        <f>IF($T29="","",IF(COUNTIF($T$9:$T29,$T29)=1,MAX(X$8:X28)+1,""))</f>
        <v/>
      </c>
      <c r="Y29" s="135" t="str">
        <f t="shared" si="0"/>
        <v/>
      </c>
      <c r="AB29" s="81">
        <v>36054</v>
      </c>
      <c r="AC29" s="90">
        <f t="shared" si="15"/>
        <v>651868</v>
      </c>
      <c r="AF29" s="81">
        <v>0.27</v>
      </c>
      <c r="AG29" s="81">
        <f t="shared" si="16"/>
        <v>1</v>
      </c>
      <c r="AH29" s="81">
        <v>0</v>
      </c>
      <c r="AJ29" s="81">
        <f t="shared" si="17"/>
        <v>48154</v>
      </c>
      <c r="AK29" s="81">
        <f t="shared" si="18"/>
        <v>1</v>
      </c>
    </row>
    <row r="30" spans="1:37" ht="23.1" customHeight="1">
      <c r="A30" s="119">
        <v>23</v>
      </c>
      <c r="B30" s="120">
        <v>22</v>
      </c>
      <c r="C30" s="120" t="str">
        <f>'内訳(入力用)'!E26</f>
        <v>54516001－3</v>
      </c>
      <c r="D30" s="121" t="str">
        <f>'内訳(入力用)'!F26&amp;'内訳(入力用)'!G26&amp;"字"&amp;'内訳(入力用)'!H26&amp;'内訳(入力用)'!I26</f>
        <v>由利本荘市(東由利)東由利舘合字上野山47</v>
      </c>
      <c r="E30" s="122" t="str">
        <f>'内訳(入力用)'!M26</f>
        <v>小松忠一</v>
      </c>
      <c r="F30" s="122" t="str">
        <f>'内訳(入力用)'!N26</f>
        <v>間伐</v>
      </c>
      <c r="G30" s="123" t="str">
        <f>VLOOKUP(F30,項目値マスタ!$E$2:$F$15,2,FALSE)</f>
        <v>搬出間伐</v>
      </c>
      <c r="H30" s="124">
        <f>'内訳(入力用)'!Q26</f>
        <v>55</v>
      </c>
      <c r="I30" s="125">
        <f>'内訳(入力用)'!R26</f>
        <v>0.47</v>
      </c>
      <c r="J30" s="125"/>
      <c r="K30" s="125">
        <f>'内訳(入力用)'!AM26</f>
        <v>0.47</v>
      </c>
      <c r="L30" s="126">
        <f>'内訳(入力用)'!V26</f>
        <v>435627</v>
      </c>
      <c r="M30" s="127">
        <f>'内訳(入力用)'!W26</f>
        <v>204744</v>
      </c>
      <c r="N30" s="128">
        <f>'内訳(入力用)'!AN26</f>
        <v>139226</v>
      </c>
      <c r="O30" s="129">
        <f>'内訳(入力用)'!X26</f>
        <v>10237</v>
      </c>
      <c r="P30" s="128">
        <f t="shared" si="13"/>
        <v>55281</v>
      </c>
      <c r="Q30" s="128" t="str">
        <f>'内訳(入力用)'!AO26</f>
        <v>森林環境保全直接支援事業(受託)</v>
      </c>
      <c r="R30" s="130" t="str">
        <f>VLOOKUP(Q30,項目値マスタ!$G$2:$H$3,2,FALSE)</f>
        <v>直接支援(受託)</v>
      </c>
      <c r="S30" s="130" t="str">
        <f>IF('内訳(入力用)'!C26="森林組合","受託","代理")</f>
        <v>受託</v>
      </c>
      <c r="T30" s="131">
        <f>'内訳(入力用)'!AF26</f>
        <v>44013</v>
      </c>
      <c r="U30" s="132">
        <f t="shared" si="14"/>
        <v>348064</v>
      </c>
      <c r="V30" s="133"/>
      <c r="X30" s="134" t="str">
        <f>IF($T30="","",IF(COUNTIF($T$9:$T30,$T30)=1,MAX(X$8:X29)+1,""))</f>
        <v/>
      </c>
      <c r="Y30" s="135" t="str">
        <f t="shared" si="0"/>
        <v/>
      </c>
      <c r="AB30" s="81">
        <v>36054</v>
      </c>
      <c r="AC30" s="90">
        <f t="shared" si="15"/>
        <v>168690</v>
      </c>
      <c r="AF30" s="81">
        <v>0.27</v>
      </c>
      <c r="AG30" s="81">
        <f t="shared" si="16"/>
        <v>1</v>
      </c>
      <c r="AH30" s="81">
        <v>0</v>
      </c>
      <c r="AJ30" s="81">
        <f t="shared" si="17"/>
        <v>14332</v>
      </c>
      <c r="AK30" s="81">
        <f t="shared" si="18"/>
        <v>1</v>
      </c>
    </row>
    <row r="31" spans="1:37" ht="23.1" customHeight="1">
      <c r="A31" s="119">
        <v>24</v>
      </c>
      <c r="B31" s="120">
        <v>23</v>
      </c>
      <c r="C31" s="120" t="str">
        <f>'内訳(入力用)'!E27</f>
        <v>54516002－1</v>
      </c>
      <c r="D31" s="121" t="str">
        <f>'内訳(入力用)'!F27&amp;'内訳(入力用)'!G27&amp;"字"&amp;'内訳(入力用)'!H27&amp;'内訳(入力用)'!I27</f>
        <v>由利本荘市(東由利)東由利舘合字仁賀餅67</v>
      </c>
      <c r="E31" s="122" t="str">
        <f>'内訳(入力用)'!M27</f>
        <v>小松義典</v>
      </c>
      <c r="F31" s="122" t="str">
        <f>'内訳(入力用)'!N27</f>
        <v>間伐</v>
      </c>
      <c r="G31" s="123" t="str">
        <f>VLOOKUP(F31,項目値マスタ!$E$2:$F$15,2,FALSE)</f>
        <v>搬出間伐</v>
      </c>
      <c r="H31" s="124">
        <f>'内訳(入力用)'!Q27</f>
        <v>56</v>
      </c>
      <c r="I31" s="125">
        <f>'内訳(入力用)'!R27</f>
        <v>6.79</v>
      </c>
      <c r="J31" s="125"/>
      <c r="K31" s="125">
        <f>'内訳(入力用)'!AM27</f>
        <v>6.79</v>
      </c>
      <c r="L31" s="126">
        <f>'内訳(入力用)'!V27</f>
        <v>380540</v>
      </c>
      <c r="M31" s="127">
        <f>'内訳(入力用)'!W27</f>
        <v>2583866</v>
      </c>
      <c r="N31" s="128">
        <f>'内訳(入力用)'!AN27</f>
        <v>1757029</v>
      </c>
      <c r="O31" s="129">
        <f>'内訳(入力用)'!X27</f>
        <v>129193</v>
      </c>
      <c r="P31" s="128">
        <f t="shared" si="13"/>
        <v>697644</v>
      </c>
      <c r="Q31" s="128" t="str">
        <f>'内訳(入力用)'!AO27</f>
        <v>森林環境保全直接支援事業(受託)</v>
      </c>
      <c r="R31" s="130" t="str">
        <f>VLOOKUP(Q31,項目値マスタ!$G$2:$H$3,2,FALSE)</f>
        <v>直接支援(受託)</v>
      </c>
      <c r="S31" s="130" t="str">
        <f>IF('内訳(入力用)'!C27="森林組合","受託","代理")</f>
        <v>受託</v>
      </c>
      <c r="T31" s="131">
        <f>'内訳(入力用)'!AF27</f>
        <v>44013</v>
      </c>
      <c r="U31" s="132">
        <f t="shared" si="14"/>
        <v>4392572</v>
      </c>
      <c r="V31" s="133"/>
      <c r="X31" s="134" t="str">
        <f>IF($T31="","",IF(COUNTIF($T$9:$T31,$T31)=1,MAX(X$8:X30)+1,""))</f>
        <v/>
      </c>
      <c r="Y31" s="135" t="str">
        <f t="shared" si="0"/>
        <v/>
      </c>
      <c r="AB31" s="81">
        <v>36054</v>
      </c>
      <c r="AC31" s="90">
        <f t="shared" si="15"/>
        <v>2547812</v>
      </c>
      <c r="AF31" s="81">
        <v>0.27</v>
      </c>
      <c r="AG31" s="81">
        <f t="shared" si="16"/>
        <v>1</v>
      </c>
      <c r="AH31" s="81">
        <v>0</v>
      </c>
      <c r="AJ31" s="81">
        <f t="shared" si="17"/>
        <v>180870</v>
      </c>
      <c r="AK31" s="81">
        <f t="shared" si="18"/>
        <v>1</v>
      </c>
    </row>
    <row r="32" spans="1:37" ht="23.1" customHeight="1">
      <c r="A32" s="119">
        <v>25</v>
      </c>
      <c r="B32" s="120">
        <v>24</v>
      </c>
      <c r="C32" s="120" t="str">
        <f>'内訳(入力用)'!E28</f>
        <v>54516002－2</v>
      </c>
      <c r="D32" s="121" t="str">
        <f>'内訳(入力用)'!F28&amp;'内訳(入力用)'!G28&amp;"字"&amp;'内訳(入力用)'!H28&amp;'内訳(入力用)'!I28</f>
        <v>由利本荘市(東由利)東由利舘合字仁賀餅64</v>
      </c>
      <c r="E32" s="122" t="str">
        <f>'内訳(入力用)'!M28</f>
        <v>伊藤萬紀子</v>
      </c>
      <c r="F32" s="122" t="str">
        <f>'内訳(入力用)'!N28</f>
        <v>間伐</v>
      </c>
      <c r="G32" s="123" t="str">
        <f>VLOOKUP(F32,項目値マスタ!$E$2:$F$15,2,FALSE)</f>
        <v>搬出間伐</v>
      </c>
      <c r="H32" s="124">
        <f>'内訳(入力用)'!Q28</f>
        <v>66</v>
      </c>
      <c r="I32" s="125">
        <f>'内訳(入力用)'!R28</f>
        <v>2.69</v>
      </c>
      <c r="J32" s="125"/>
      <c r="K32" s="125">
        <f>'内訳(入力用)'!AM28</f>
        <v>2.69</v>
      </c>
      <c r="L32" s="126">
        <f>'内訳(入力用)'!V28</f>
        <v>582160</v>
      </c>
      <c r="M32" s="127">
        <f>'内訳(入力用)'!W28</f>
        <v>1566010</v>
      </c>
      <c r="N32" s="128">
        <f>'内訳(入力用)'!AN28</f>
        <v>1064887</v>
      </c>
      <c r="O32" s="129">
        <f>'内訳(入力用)'!X28</f>
        <v>78300</v>
      </c>
      <c r="P32" s="128">
        <f t="shared" si="13"/>
        <v>422823</v>
      </c>
      <c r="Q32" s="128" t="str">
        <f>'内訳(入力用)'!AO28</f>
        <v>森林環境保全直接支援事業(受託)</v>
      </c>
      <c r="R32" s="130" t="str">
        <f>VLOOKUP(Q32,項目値マスタ!$G$2:$H$3,2,FALSE)</f>
        <v>直接支援(受託)</v>
      </c>
      <c r="S32" s="130" t="str">
        <f>IF('内訳(入力用)'!C28="森林組合","受託","代理")</f>
        <v>受託</v>
      </c>
      <c r="T32" s="131">
        <f>'内訳(入力用)'!AF28</f>
        <v>44013</v>
      </c>
      <c r="U32" s="132">
        <f t="shared" si="14"/>
        <v>2662217</v>
      </c>
      <c r="V32" s="133"/>
      <c r="X32" s="134" t="str">
        <f>IF($T32="","",IF(COUNTIF($T$9:$T32,$T32)=1,MAX(X$8:X31)+1,""))</f>
        <v/>
      </c>
      <c r="Y32" s="135" t="str">
        <f t="shared" si="0"/>
        <v/>
      </c>
      <c r="AB32" s="81">
        <v>36054</v>
      </c>
      <c r="AC32" s="90">
        <f t="shared" si="15"/>
        <v>1529956</v>
      </c>
      <c r="AF32" s="81">
        <v>0.27</v>
      </c>
      <c r="AG32" s="81">
        <f t="shared" si="16"/>
        <v>1</v>
      </c>
      <c r="AH32" s="81">
        <v>0</v>
      </c>
      <c r="AJ32" s="81">
        <f t="shared" si="17"/>
        <v>109620</v>
      </c>
      <c r="AK32" s="81">
        <f t="shared" si="18"/>
        <v>1</v>
      </c>
    </row>
    <row r="33" spans="1:37" ht="23.1" customHeight="1">
      <c r="A33" s="119">
        <v>26</v>
      </c>
      <c r="B33" s="120">
        <v>25</v>
      </c>
      <c r="C33" s="120" t="str">
        <f>'内訳(入力用)'!E29</f>
        <v>54516002－3</v>
      </c>
      <c r="D33" s="121" t="str">
        <f>'内訳(入力用)'!F29&amp;'内訳(入力用)'!G29&amp;"字"&amp;'内訳(入力用)'!H29&amp;'内訳(入力用)'!I29</f>
        <v>由利本荘市(東由利)東由利舘合字仁賀餅68</v>
      </c>
      <c r="E33" s="122" t="str">
        <f>'内訳(入力用)'!M29</f>
        <v>遠藤信弘</v>
      </c>
      <c r="F33" s="122" t="str">
        <f>'内訳(入力用)'!N29</f>
        <v>間伐</v>
      </c>
      <c r="G33" s="123" t="str">
        <f>VLOOKUP(F33,項目値マスタ!$E$2:$F$15,2,FALSE)</f>
        <v>搬出間伐</v>
      </c>
      <c r="H33" s="124">
        <f>'内訳(入力用)'!Q29</f>
        <v>53</v>
      </c>
      <c r="I33" s="125">
        <f>'内訳(入力用)'!R29</f>
        <v>1.3</v>
      </c>
      <c r="J33" s="125"/>
      <c r="K33" s="125">
        <f>'内訳(入力用)'!AM29</f>
        <v>1.3</v>
      </c>
      <c r="L33" s="126">
        <f>'内訳(入力用)'!V29</f>
        <v>454277</v>
      </c>
      <c r="M33" s="127">
        <f>'内訳(入力用)'!W29</f>
        <v>590560</v>
      </c>
      <c r="N33" s="128">
        <f>'内訳(入力用)'!AN29</f>
        <v>401581</v>
      </c>
      <c r="O33" s="129">
        <f>'内訳(入力用)'!X29</f>
        <v>29528</v>
      </c>
      <c r="P33" s="128">
        <f t="shared" si="13"/>
        <v>159451</v>
      </c>
      <c r="Q33" s="128" t="str">
        <f>'内訳(入力用)'!AO29</f>
        <v>森林環境保全直接支援事業(受託)</v>
      </c>
      <c r="R33" s="130" t="str">
        <f>VLOOKUP(Q33,項目値マスタ!$G$2:$H$3,2,FALSE)</f>
        <v>直接支援(受託)</v>
      </c>
      <c r="S33" s="130" t="str">
        <f>IF('内訳(入力用)'!C29="森林組合","受託","代理")</f>
        <v>受託</v>
      </c>
      <c r="T33" s="131">
        <f>'内訳(入力用)'!AF29</f>
        <v>44013</v>
      </c>
      <c r="U33" s="132">
        <f t="shared" si="14"/>
        <v>1003952</v>
      </c>
      <c r="V33" s="133"/>
      <c r="X33" s="134" t="str">
        <f>IF($T33="","",IF(COUNTIF($T$9:$T33,$T33)=1,MAX(X$8:X32)+1,""))</f>
        <v/>
      </c>
      <c r="Y33" s="135" t="str">
        <f t="shared" si="0"/>
        <v/>
      </c>
      <c r="AB33" s="81">
        <v>36054</v>
      </c>
      <c r="AC33" s="90">
        <f t="shared" si="15"/>
        <v>554506</v>
      </c>
      <c r="AF33" s="81">
        <v>0.27</v>
      </c>
      <c r="AG33" s="81">
        <f t="shared" si="16"/>
        <v>1</v>
      </c>
      <c r="AH33" s="81">
        <v>0</v>
      </c>
      <c r="AJ33" s="81">
        <f t="shared" si="17"/>
        <v>41339</v>
      </c>
      <c r="AK33" s="81">
        <f t="shared" si="18"/>
        <v>1</v>
      </c>
    </row>
    <row r="34" spans="1:37" ht="23.1" customHeight="1">
      <c r="A34" s="119">
        <v>27</v>
      </c>
      <c r="B34" s="120">
        <v>26</v>
      </c>
      <c r="C34" s="120" t="str">
        <f>'内訳(入力用)'!E30</f>
        <v>54517001－1</v>
      </c>
      <c r="D34" s="121" t="str">
        <f>'内訳(入力用)'!F30&amp;'内訳(入力用)'!G30&amp;"字"&amp;'内訳(入力用)'!H30&amp;'内訳(入力用)'!I30</f>
        <v>由利本荘市(大内)高尾字谷地41-1</v>
      </c>
      <c r="E34" s="122" t="str">
        <f>'内訳(入力用)'!M30</f>
        <v>東海林金男</v>
      </c>
      <c r="F34" s="122" t="str">
        <f>'内訳(入力用)'!N30</f>
        <v>間伐</v>
      </c>
      <c r="G34" s="123" t="str">
        <f>VLOOKUP(F34,項目値マスタ!$E$2:$F$15,2,FALSE)</f>
        <v>搬出間伐</v>
      </c>
      <c r="H34" s="124">
        <f>'内訳(入力用)'!Q30</f>
        <v>60</v>
      </c>
      <c r="I34" s="125">
        <f>'内訳(入力用)'!R30</f>
        <v>1.44</v>
      </c>
      <c r="J34" s="125"/>
      <c r="K34" s="125">
        <f>'内訳(入力用)'!AM30</f>
        <v>1.44</v>
      </c>
      <c r="L34" s="126">
        <f>'内訳(入力用)'!V30</f>
        <v>587326</v>
      </c>
      <c r="M34" s="127">
        <f>'内訳(入力用)'!W30</f>
        <v>845749</v>
      </c>
      <c r="N34" s="128">
        <f>'内訳(入力用)'!AN30</f>
        <v>575110</v>
      </c>
      <c r="O34" s="129">
        <f>'内訳(入力用)'!X30</f>
        <v>42287</v>
      </c>
      <c r="P34" s="128">
        <f t="shared" si="13"/>
        <v>228352</v>
      </c>
      <c r="Q34" s="128" t="str">
        <f>'内訳(入力用)'!AO30</f>
        <v>森林環境保全直接支援事業(受託)</v>
      </c>
      <c r="R34" s="130" t="str">
        <f>VLOOKUP(Q34,項目値マスタ!$G$2:$H$3,2,FALSE)</f>
        <v>直接支援(受託)</v>
      </c>
      <c r="S34" s="130" t="str">
        <f>IF('内訳(入力用)'!C30="森林組合","受託","代理")</f>
        <v>受託</v>
      </c>
      <c r="T34" s="131">
        <f>'内訳(入力用)'!AF30</f>
        <v>44013</v>
      </c>
      <c r="U34" s="132">
        <f t="shared" si="14"/>
        <v>1437773</v>
      </c>
      <c r="V34" s="133"/>
      <c r="X34" s="134" t="str">
        <f>IF($T34="","",IF(COUNTIF($T$9:$T34,$T34)=1,MAX(X$8:X33)+1,""))</f>
        <v/>
      </c>
      <c r="Y34" s="135" t="str">
        <f t="shared" si="0"/>
        <v/>
      </c>
      <c r="AB34" s="81">
        <v>36054</v>
      </c>
      <c r="AC34" s="90">
        <f t="shared" si="15"/>
        <v>809695</v>
      </c>
      <c r="AF34" s="81">
        <v>0.27</v>
      </c>
      <c r="AG34" s="81">
        <f t="shared" si="16"/>
        <v>1</v>
      </c>
      <c r="AH34" s="81">
        <v>0</v>
      </c>
      <c r="AJ34" s="81">
        <f t="shared" si="17"/>
        <v>59202</v>
      </c>
      <c r="AK34" s="81">
        <f t="shared" si="18"/>
        <v>1</v>
      </c>
    </row>
    <row r="35" spans="1:37" ht="23.1" customHeight="1">
      <c r="A35" s="119">
        <v>28</v>
      </c>
      <c r="B35" s="120">
        <v>27</v>
      </c>
      <c r="C35" s="120" t="str">
        <f>'内訳(入力用)'!E31</f>
        <v>54517001－2</v>
      </c>
      <c r="D35" s="121" t="str">
        <f>'内訳(入力用)'!F31&amp;'内訳(入力用)'!G31&amp;"字"&amp;'内訳(入力用)'!H31&amp;'内訳(入力用)'!I31</f>
        <v>由利本荘市(大内)高尾字山根83-2</v>
      </c>
      <c r="E35" s="122" t="str">
        <f>'内訳(入力用)'!M31</f>
        <v>佐々木光義</v>
      </c>
      <c r="F35" s="122" t="str">
        <f>'内訳(入力用)'!N31</f>
        <v>間伐</v>
      </c>
      <c r="G35" s="123" t="str">
        <f>VLOOKUP(F35,項目値マスタ!$E$2:$F$15,2,FALSE)</f>
        <v>搬出間伐</v>
      </c>
      <c r="H35" s="124">
        <f>'内訳(入力用)'!Q31</f>
        <v>68</v>
      </c>
      <c r="I35" s="125">
        <f>'内訳(入力用)'!R31</f>
        <v>2.1</v>
      </c>
      <c r="J35" s="125"/>
      <c r="K35" s="125">
        <f>'内訳(入力用)'!AM31</f>
        <v>2.1</v>
      </c>
      <c r="L35" s="126">
        <f>'内訳(入力用)'!V31</f>
        <v>615517</v>
      </c>
      <c r="M35" s="127">
        <f>'内訳(入力用)'!W31</f>
        <v>1292585</v>
      </c>
      <c r="N35" s="128">
        <f>'内訳(入力用)'!AN31</f>
        <v>878958</v>
      </c>
      <c r="O35" s="129">
        <f>'内訳(入力用)'!X31</f>
        <v>64629</v>
      </c>
      <c r="P35" s="128">
        <f t="shared" si="13"/>
        <v>348998</v>
      </c>
      <c r="Q35" s="128" t="str">
        <f>'内訳(入力用)'!AO31</f>
        <v>森林環境保全直接支援事業(受託)</v>
      </c>
      <c r="R35" s="130" t="str">
        <f>VLOOKUP(Q35,項目値マスタ!$G$2:$H$3,2,FALSE)</f>
        <v>直接支援(受託)</v>
      </c>
      <c r="S35" s="130" t="str">
        <f>IF('内訳(入力用)'!C31="森林組合","受託","代理")</f>
        <v>受託</v>
      </c>
      <c r="T35" s="131">
        <f>'内訳(入力用)'!AF31</f>
        <v>44013</v>
      </c>
      <c r="U35" s="132">
        <f t="shared" si="14"/>
        <v>2197394</v>
      </c>
      <c r="V35" s="133"/>
      <c r="X35" s="134" t="str">
        <f>IF($T35="","",IF(COUNTIF($T$9:$T35,$T35)=1,MAX(X$8:X34)+1,""))</f>
        <v/>
      </c>
      <c r="Y35" s="135" t="str">
        <f t="shared" si="0"/>
        <v/>
      </c>
      <c r="AB35" s="81">
        <v>36054</v>
      </c>
      <c r="AC35" s="90">
        <f t="shared" si="15"/>
        <v>1256531</v>
      </c>
      <c r="AF35" s="81">
        <v>0.27</v>
      </c>
      <c r="AG35" s="81">
        <f t="shared" si="16"/>
        <v>1</v>
      </c>
      <c r="AH35" s="81">
        <v>0</v>
      </c>
      <c r="AJ35" s="81">
        <f t="shared" si="17"/>
        <v>90480</v>
      </c>
      <c r="AK35" s="81">
        <f t="shared" si="18"/>
        <v>1</v>
      </c>
    </row>
    <row r="36" spans="1:37" ht="23.1" customHeight="1">
      <c r="A36" s="119">
        <v>29</v>
      </c>
      <c r="B36" s="120">
        <v>28</v>
      </c>
      <c r="C36" s="120" t="str">
        <f>'内訳(入力用)'!E32</f>
        <v>54517001－3</v>
      </c>
      <c r="D36" s="121" t="str">
        <f>'内訳(入力用)'!F32&amp;'内訳(入力用)'!G32&amp;"字"&amp;'内訳(入力用)'!H32&amp;'内訳(入力用)'!I32</f>
        <v>由利本荘市(大内)高尾字大平14-1、海又58.64.91</v>
      </c>
      <c r="E36" s="122" t="str">
        <f>'内訳(入力用)'!M32</f>
        <v>伊藤和子</v>
      </c>
      <c r="F36" s="122" t="str">
        <f>'内訳(入力用)'!N32</f>
        <v>間伐</v>
      </c>
      <c r="G36" s="123" t="str">
        <f>VLOOKUP(F36,項目値マスタ!$E$2:$F$15,2,FALSE)</f>
        <v>搬出間伐</v>
      </c>
      <c r="H36" s="124">
        <f>'内訳(入力用)'!Q32</f>
        <v>51</v>
      </c>
      <c r="I36" s="125">
        <f>'内訳(入力用)'!R32</f>
        <v>6.55</v>
      </c>
      <c r="J36" s="125"/>
      <c r="K36" s="125">
        <f>'内訳(入力用)'!AM32</f>
        <v>6.55</v>
      </c>
      <c r="L36" s="126">
        <f>'内訳(入力用)'!V32</f>
        <v>587326</v>
      </c>
      <c r="M36" s="127">
        <f>'内訳(入力用)'!W32</f>
        <v>3846985</v>
      </c>
      <c r="N36" s="128">
        <f>'内訳(入力用)'!AN32</f>
        <v>2615950</v>
      </c>
      <c r="O36" s="129">
        <f>'内訳(入力用)'!X32</f>
        <v>192349</v>
      </c>
      <c r="P36" s="128">
        <f t="shared" si="13"/>
        <v>1038686</v>
      </c>
      <c r="Q36" s="128" t="str">
        <f>'内訳(入力用)'!AO32</f>
        <v>森林環境保全直接支援事業(受託)</v>
      </c>
      <c r="R36" s="130" t="str">
        <f>VLOOKUP(Q36,項目値マスタ!$G$2:$H$3,2,FALSE)</f>
        <v>直接支援(受託)</v>
      </c>
      <c r="S36" s="130" t="str">
        <f>IF('内訳(入力用)'!C32="森林組合","受託","代理")</f>
        <v>受託</v>
      </c>
      <c r="T36" s="131">
        <f>'内訳(入力用)'!AF32</f>
        <v>44013</v>
      </c>
      <c r="U36" s="132">
        <f t="shared" si="14"/>
        <v>6539874</v>
      </c>
      <c r="V36" s="133"/>
      <c r="X36" s="134" t="str">
        <f>IF($T36="","",IF(COUNTIF($T$9:$T36,$T36)=1,MAX(X$8:X35)+1,""))</f>
        <v/>
      </c>
      <c r="Y36" s="135" t="str">
        <f t="shared" si="0"/>
        <v/>
      </c>
      <c r="AB36" s="81">
        <v>36054</v>
      </c>
      <c r="AC36" s="90">
        <f t="shared" si="15"/>
        <v>3810931</v>
      </c>
      <c r="AF36" s="81">
        <v>0.27</v>
      </c>
      <c r="AG36" s="81">
        <f t="shared" si="16"/>
        <v>1</v>
      </c>
      <c r="AH36" s="81">
        <v>0</v>
      </c>
      <c r="AJ36" s="81">
        <f t="shared" si="17"/>
        <v>269288</v>
      </c>
      <c r="AK36" s="81">
        <f t="shared" si="18"/>
        <v>1</v>
      </c>
    </row>
  </sheetData>
  <autoFilter ref="A8:AH36" xr:uid="{00000000-0009-0000-0000-000002000000}"/>
  <mergeCells count="12">
    <mergeCell ref="M7:M8"/>
    <mergeCell ref="R7:R8"/>
    <mergeCell ref="T7:T8"/>
    <mergeCell ref="L7:L8"/>
    <mergeCell ref="H7:H8"/>
    <mergeCell ref="C7:C8"/>
    <mergeCell ref="I7:K7"/>
    <mergeCell ref="B7:B8"/>
    <mergeCell ref="D7:D8"/>
    <mergeCell ref="E7:E8"/>
    <mergeCell ref="F7:F8"/>
    <mergeCell ref="G7:G8"/>
  </mergeCells>
  <phoneticPr fontId="7"/>
  <dataValidations count="3">
    <dataValidation type="list" allowBlank="1" showInputMessage="1" showErrorMessage="1" sqref="P2:Q2" xr:uid="{00000000-0002-0000-0200-000000000000}">
      <formula1>事業種</formula1>
    </dataValidation>
    <dataValidation type="list" allowBlank="1" showInputMessage="1" showErrorMessage="1" sqref="O2" xr:uid="{00000000-0002-0000-0200-000001000000}">
      <formula1>OFFSET(Y$9,0,0,COUNTA($Y:$Y),1)</formula1>
    </dataValidation>
    <dataValidation type="list" allowBlank="1" showInputMessage="1" sqref="T9:T36" xr:uid="{00000000-0002-0000-0200-000002000000}">
      <formula1>OFFSET(Y$9,0,0,COUNTA($Y:$Y),1)</formula1>
    </dataValidation>
  </dataValidations>
  <printOptions horizontalCentered="1"/>
  <pageMargins left="0.19685039370078741" right="0.19685039370078741" top="0.39370078740157483" bottom="0.19685039370078741" header="0.51181102362204722" footer="0.51181102362204722"/>
  <pageSetup paperSize="9" scale="61" fitToHeight="0" orientation="landscape" verticalDpi="300" r:id="rId1"/>
  <headerFooter alignWithMargins="0">
    <oddHeader>&amp;R&amp;P/&amp;N</oddHeader>
  </headerFooter>
  <drawing r:id="rId2"/>
  <legacyDrawing r:id="rId3"/>
  <controls>
    <mc:AlternateContent xmlns:mc="http://schemas.openxmlformats.org/markup-compatibility/2006">
      <mc:Choice Requires="x14">
        <control shapeId="1025" r:id="rId4" name="Cmd_Filter">
          <controlPr defaultSize="0" autoLine="0" r:id="rId5">
            <anchor moveWithCells="1">
              <from>
                <xdr:col>17</xdr:col>
                <xdr:colOff>333375</xdr:colOff>
                <xdr:row>0</xdr:row>
                <xdr:rowOff>142875</xdr:rowOff>
              </from>
              <to>
                <xdr:col>19</xdr:col>
                <xdr:colOff>219075</xdr:colOff>
                <xdr:row>1</xdr:row>
                <xdr:rowOff>228600</xdr:rowOff>
              </to>
            </anchor>
          </controlPr>
        </control>
      </mc:Choice>
      <mc:Fallback>
        <control shapeId="1025" r:id="rId4" name="Cmd_Filter"/>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sheetPr>
  <dimension ref="A1:AP449"/>
  <sheetViews>
    <sheetView showZeros="0" zoomScale="75" zoomScaleNormal="75" workbookViewId="0">
      <pane xSplit="4" ySplit="4" topLeftCell="E5" activePane="bottomRight" state="frozen"/>
      <selection activeCell="R2" sqref="R2:S2"/>
      <selection pane="topRight" activeCell="R2" sqref="R2:S2"/>
      <selection pane="bottomLeft" activeCell="R2" sqref="R2:S2"/>
      <selection pane="bottomRight" activeCell="N23" sqref="N23"/>
    </sheetView>
  </sheetViews>
  <sheetFormatPr defaultColWidth="11.25" defaultRowHeight="21.75" customHeight="1"/>
  <cols>
    <col min="1" max="1" width="8.375" style="136" customWidth="1"/>
    <col min="2" max="2" width="7.25" style="136" customWidth="1"/>
    <col min="3" max="3" width="9.375" style="136" customWidth="1"/>
    <col min="4" max="5" width="8.25" style="136" customWidth="1"/>
    <col min="6" max="6" width="9.5" style="136" customWidth="1"/>
    <col min="7" max="8" width="9.25" style="136" customWidth="1"/>
    <col min="9" max="9" width="9" style="137" customWidth="1"/>
    <col min="10" max="10" width="4.875" style="137" customWidth="1"/>
    <col min="11" max="12" width="4.875" style="136" customWidth="1"/>
    <col min="13" max="13" width="13.25" style="136" customWidth="1"/>
    <col min="14" max="14" width="9" style="137" customWidth="1"/>
    <col min="15" max="15" width="15.75" style="137" customWidth="1"/>
    <col min="16" max="16" width="8" style="137" customWidth="1"/>
    <col min="17" max="17" width="4.125" style="137" customWidth="1"/>
    <col min="18" max="18" width="7.125" style="164" customWidth="1"/>
    <col min="19" max="19" width="7.875" style="165" customWidth="1"/>
    <col min="20" max="20" width="7.875" style="166" customWidth="1"/>
    <col min="21" max="21" width="7.5" style="166" customWidth="1"/>
    <col min="22" max="22" width="8.875" style="166" customWidth="1"/>
    <col min="23" max="23" width="11.75" style="166" customWidth="1"/>
    <col min="24" max="24" width="10.375" style="166" customWidth="1"/>
    <col min="25" max="26" width="9.125" style="166" customWidth="1"/>
    <col min="27" max="27" width="8.375" style="166" customWidth="1"/>
    <col min="28" max="28" width="9.125" style="166" customWidth="1"/>
    <col min="29" max="29" width="9.25" style="136" customWidth="1"/>
    <col min="30" max="30" width="10.375" style="136" customWidth="1"/>
    <col min="31" max="33" width="10.25" style="137" customWidth="1"/>
    <col min="34" max="36" width="11.25" style="136" customWidth="1"/>
    <col min="37" max="37" width="25.875" style="136" customWidth="1"/>
    <col min="38" max="40" width="11.25" style="136"/>
    <col min="41" max="41" width="28.625" style="136" bestFit="1" customWidth="1"/>
    <col min="42" max="16384" width="11.25" style="136"/>
  </cols>
  <sheetData>
    <row r="1" spans="1:42" ht="21.75" customHeight="1">
      <c r="P1" s="138">
        <f>SUBTOTAL(9,AH5:AH448)</f>
        <v>0</v>
      </c>
      <c r="Q1" s="139"/>
      <c r="R1" s="140">
        <f>SUBTOTAL(9,R5:R448)</f>
        <v>95.22999999999999</v>
      </c>
      <c r="S1" s="141">
        <f>SUBTOTAL(9,S5:S448)</f>
        <v>6050.3379999999997</v>
      </c>
      <c r="T1" s="142">
        <f>SUBTOTAL(9,T5:T448)</f>
        <v>0</v>
      </c>
      <c r="U1" s="143"/>
      <c r="V1" s="143"/>
      <c r="W1" s="142">
        <f t="shared" ref="W1:AD1" si="0">SUBTOTAL(9,W5:W448)</f>
        <v>42626937</v>
      </c>
      <c r="X1" s="142">
        <f t="shared" si="0"/>
        <v>2177268</v>
      </c>
      <c r="Y1" s="142">
        <f t="shared" si="0"/>
        <v>0</v>
      </c>
      <c r="Z1" s="142">
        <f t="shared" si="0"/>
        <v>22610</v>
      </c>
      <c r="AA1" s="142">
        <f t="shared" si="0"/>
        <v>1809</v>
      </c>
      <c r="AB1" s="142">
        <f t="shared" si="0"/>
        <v>24419</v>
      </c>
      <c r="AC1" s="142">
        <f t="shared" si="0"/>
        <v>24419</v>
      </c>
      <c r="AD1" s="142">
        <f t="shared" si="0"/>
        <v>2152849</v>
      </c>
      <c r="AF1" s="166"/>
      <c r="AG1" s="166">
        <f>SUBTOTAL(9,AG5:AG448)</f>
        <v>0</v>
      </c>
      <c r="AH1" s="185" t="s">
        <v>186</v>
      </c>
    </row>
    <row r="2" spans="1:42" ht="18.75" customHeight="1">
      <c r="A2" s="179"/>
      <c r="B2" s="180"/>
      <c r="C2" s="180"/>
      <c r="D2" s="180"/>
      <c r="E2" s="348" t="s">
        <v>109</v>
      </c>
      <c r="F2" s="366" t="s">
        <v>110</v>
      </c>
      <c r="G2" s="367"/>
      <c r="H2" s="367"/>
      <c r="I2" s="368"/>
      <c r="J2" s="366" t="s">
        <v>111</v>
      </c>
      <c r="K2" s="367"/>
      <c r="L2" s="368"/>
      <c r="M2" s="345" t="s">
        <v>112</v>
      </c>
      <c r="N2" s="345" t="s">
        <v>113</v>
      </c>
      <c r="O2" s="345" t="s">
        <v>114</v>
      </c>
      <c r="P2" s="345" t="s">
        <v>115</v>
      </c>
      <c r="Q2" s="345" t="s">
        <v>116</v>
      </c>
      <c r="R2" s="351" t="s">
        <v>117</v>
      </c>
      <c r="S2" s="354" t="s">
        <v>118</v>
      </c>
      <c r="T2" s="357" t="s">
        <v>119</v>
      </c>
      <c r="U2" s="357" t="s">
        <v>120</v>
      </c>
      <c r="V2" s="357" t="s">
        <v>121</v>
      </c>
      <c r="W2" s="357" t="s">
        <v>122</v>
      </c>
      <c r="X2" s="357" t="s">
        <v>123</v>
      </c>
      <c r="Y2" s="363" t="s">
        <v>124</v>
      </c>
      <c r="Z2" s="364"/>
      <c r="AA2" s="364"/>
      <c r="AB2" s="364"/>
      <c r="AC2" s="365"/>
      <c r="AD2" s="348" t="s">
        <v>125</v>
      </c>
      <c r="AE2" s="349" t="s">
        <v>126</v>
      </c>
      <c r="AF2" s="144"/>
      <c r="AG2" s="176"/>
      <c r="AH2" s="184" t="s">
        <v>184</v>
      </c>
    </row>
    <row r="3" spans="1:42" ht="18.75" customHeight="1">
      <c r="A3" s="180"/>
      <c r="B3" s="180"/>
      <c r="C3" s="180"/>
      <c r="D3" s="180"/>
      <c r="E3" s="346"/>
      <c r="F3" s="369" t="s">
        <v>127</v>
      </c>
      <c r="G3" s="371" t="s">
        <v>128</v>
      </c>
      <c r="H3" s="373" t="s">
        <v>129</v>
      </c>
      <c r="I3" s="374" t="s">
        <v>130</v>
      </c>
      <c r="J3" s="376" t="s">
        <v>131</v>
      </c>
      <c r="K3" s="371" t="s">
        <v>132</v>
      </c>
      <c r="L3" s="374" t="s">
        <v>133</v>
      </c>
      <c r="M3" s="346"/>
      <c r="N3" s="346"/>
      <c r="O3" s="346"/>
      <c r="P3" s="346"/>
      <c r="Q3" s="346"/>
      <c r="R3" s="352"/>
      <c r="S3" s="355"/>
      <c r="T3" s="358"/>
      <c r="U3" s="360"/>
      <c r="V3" s="358"/>
      <c r="W3" s="358"/>
      <c r="X3" s="360"/>
      <c r="Y3" s="181" t="s">
        <v>134</v>
      </c>
      <c r="Z3" s="362" t="s">
        <v>135</v>
      </c>
      <c r="AA3" s="362"/>
      <c r="AB3" s="362"/>
      <c r="AC3" s="348" t="s">
        <v>136</v>
      </c>
      <c r="AD3" s="346"/>
      <c r="AE3" s="350"/>
      <c r="AG3" s="177"/>
      <c r="AH3" s="178" t="s">
        <v>185</v>
      </c>
      <c r="AI3" s="137"/>
    </row>
    <row r="4" spans="1:42" s="137" customFormat="1" ht="18.75" customHeight="1">
      <c r="A4" s="174" t="s">
        <v>137</v>
      </c>
      <c r="B4" s="174" t="s">
        <v>138</v>
      </c>
      <c r="C4" s="174" t="s">
        <v>139</v>
      </c>
      <c r="D4" s="174" t="s">
        <v>140</v>
      </c>
      <c r="E4" s="347"/>
      <c r="F4" s="370"/>
      <c r="G4" s="372"/>
      <c r="H4" s="372"/>
      <c r="I4" s="375"/>
      <c r="J4" s="377"/>
      <c r="K4" s="372"/>
      <c r="L4" s="375"/>
      <c r="M4" s="347"/>
      <c r="N4" s="347"/>
      <c r="O4" s="347"/>
      <c r="P4" s="347"/>
      <c r="Q4" s="347"/>
      <c r="R4" s="353"/>
      <c r="S4" s="356"/>
      <c r="T4" s="359"/>
      <c r="U4" s="361"/>
      <c r="V4" s="359"/>
      <c r="W4" s="359"/>
      <c r="X4" s="361"/>
      <c r="Y4" s="182" t="s">
        <v>141</v>
      </c>
      <c r="Z4" s="183" t="s">
        <v>142</v>
      </c>
      <c r="AA4" s="183" t="s">
        <v>143</v>
      </c>
      <c r="AB4" s="183" t="s">
        <v>144</v>
      </c>
      <c r="AC4" s="347"/>
      <c r="AD4" s="347"/>
      <c r="AE4" s="350"/>
      <c r="AF4" s="174" t="s">
        <v>182</v>
      </c>
      <c r="AG4" s="137" t="s">
        <v>145</v>
      </c>
      <c r="AH4" s="137" t="s">
        <v>146</v>
      </c>
      <c r="AI4" s="137" t="s">
        <v>147</v>
      </c>
      <c r="AJ4" s="137" t="s">
        <v>148</v>
      </c>
      <c r="AK4" s="137" t="s">
        <v>149</v>
      </c>
      <c r="AM4" s="175" t="s">
        <v>171</v>
      </c>
      <c r="AN4" s="174" t="s">
        <v>179</v>
      </c>
      <c r="AO4" s="187" t="s">
        <v>183</v>
      </c>
      <c r="AP4" s="187" t="s">
        <v>187</v>
      </c>
    </row>
    <row r="5" spans="1:42" ht="21.75" customHeight="1">
      <c r="A5" s="145" t="s">
        <v>195</v>
      </c>
      <c r="B5" s="146" t="s">
        <v>196</v>
      </c>
      <c r="C5" s="145" t="s">
        <v>186</v>
      </c>
      <c r="D5" s="146" t="s">
        <v>197</v>
      </c>
      <c r="E5" s="147" t="s">
        <v>198</v>
      </c>
      <c r="F5" s="148" t="s">
        <v>199</v>
      </c>
      <c r="G5" s="149" t="s">
        <v>200</v>
      </c>
      <c r="H5" s="149" t="s">
        <v>200</v>
      </c>
      <c r="I5" s="150" t="s">
        <v>201</v>
      </c>
      <c r="J5" s="151" t="s">
        <v>202</v>
      </c>
      <c r="K5" s="149" t="s">
        <v>203</v>
      </c>
      <c r="L5" s="152">
        <v>0</v>
      </c>
      <c r="M5" s="147" t="s">
        <v>204</v>
      </c>
      <c r="N5" s="153" t="s">
        <v>152</v>
      </c>
      <c r="O5" s="153" t="s">
        <v>205</v>
      </c>
      <c r="P5" s="153" t="s">
        <v>206</v>
      </c>
      <c r="Q5" s="153">
        <v>76</v>
      </c>
      <c r="R5" s="154">
        <v>7.24</v>
      </c>
      <c r="S5" s="155">
        <v>567.55700000000002</v>
      </c>
      <c r="T5" s="143">
        <v>0</v>
      </c>
      <c r="U5" s="143">
        <v>0</v>
      </c>
      <c r="V5" s="143">
        <v>427147</v>
      </c>
      <c r="W5" s="156">
        <v>3092544</v>
      </c>
      <c r="X5" s="156">
        <f>ROUNDDOWN(W5*AP5,0)</f>
        <v>154627</v>
      </c>
      <c r="Y5" s="156"/>
      <c r="Z5" s="156">
        <f>IF(C5=$AH$1,ROUNDDOWN(X5*0.1,0),0)</f>
        <v>15462</v>
      </c>
      <c r="AA5" s="156">
        <f t="shared" ref="AA5:AA448" si="1">ROUND(Z5*0.08,0)</f>
        <v>1237</v>
      </c>
      <c r="AB5" s="156">
        <f t="shared" ref="AB5:AB448" si="2">SUM(Z5:AA5)</f>
        <v>16699</v>
      </c>
      <c r="AC5" s="156">
        <f t="shared" ref="AC5:AC27" si="3">SUM(Y5+AB5)</f>
        <v>16699</v>
      </c>
      <c r="AD5" s="156">
        <f t="shared" ref="AD5:AD27" si="4">X5-AC5</f>
        <v>137928</v>
      </c>
      <c r="AE5" s="157" t="s">
        <v>153</v>
      </c>
      <c r="AF5" s="158">
        <v>44013</v>
      </c>
      <c r="AG5" s="159"/>
      <c r="AM5" s="136">
        <v>7.24</v>
      </c>
      <c r="AN5" s="136">
        <v>2102930</v>
      </c>
      <c r="AO5" s="186" t="str">
        <f>IF(X5&gt;0,IF(AE5="受託",項目値マスタ!$G$2,項目値マスタ!$G$3),"")</f>
        <v>森林環境保全直接支援事業(代理)</v>
      </c>
      <c r="AP5" s="186">
        <f>IF(N5="間伐",0.05,0.07)</f>
        <v>0.05</v>
      </c>
    </row>
    <row r="6" spans="1:42" ht="21.75" customHeight="1">
      <c r="A6" s="145" t="s">
        <v>195</v>
      </c>
      <c r="B6" s="146" t="s">
        <v>196</v>
      </c>
      <c r="C6" s="145" t="s">
        <v>186</v>
      </c>
      <c r="D6" s="146" t="s">
        <v>197</v>
      </c>
      <c r="E6" s="147" t="s">
        <v>207</v>
      </c>
      <c r="F6" s="148" t="s">
        <v>199</v>
      </c>
      <c r="G6" s="149" t="s">
        <v>208</v>
      </c>
      <c r="H6" s="149" t="s">
        <v>209</v>
      </c>
      <c r="I6" s="150" t="s">
        <v>210</v>
      </c>
      <c r="J6" s="151" t="s">
        <v>211</v>
      </c>
      <c r="K6" s="149" t="s">
        <v>212</v>
      </c>
      <c r="L6" s="152" t="s">
        <v>213</v>
      </c>
      <c r="M6" s="147" t="s">
        <v>214</v>
      </c>
      <c r="N6" s="153" t="s">
        <v>152</v>
      </c>
      <c r="O6" s="153" t="s">
        <v>205</v>
      </c>
      <c r="P6" s="153" t="s">
        <v>206</v>
      </c>
      <c r="Q6" s="153">
        <v>44</v>
      </c>
      <c r="R6" s="154">
        <v>2.46</v>
      </c>
      <c r="S6" s="155">
        <v>199.566</v>
      </c>
      <c r="T6" s="143">
        <v>0</v>
      </c>
      <c r="U6" s="143">
        <v>0</v>
      </c>
      <c r="V6" s="143">
        <v>427147</v>
      </c>
      <c r="W6" s="156">
        <v>1050781</v>
      </c>
      <c r="X6" s="156">
        <f t="shared" ref="X6:X448" si="5">ROUNDDOWN(W6*AP6,0)</f>
        <v>52539</v>
      </c>
      <c r="Y6" s="156"/>
      <c r="Z6" s="156">
        <f t="shared" ref="Z6:Z448" si="6">IF(C6=$AH$1,ROUNDDOWN(X6*0.1,0),0)</f>
        <v>5253</v>
      </c>
      <c r="AA6" s="156">
        <f t="shared" si="1"/>
        <v>420</v>
      </c>
      <c r="AB6" s="156">
        <f t="shared" si="2"/>
        <v>5673</v>
      </c>
      <c r="AC6" s="156">
        <f t="shared" si="3"/>
        <v>5673</v>
      </c>
      <c r="AD6" s="156">
        <f t="shared" si="4"/>
        <v>46866</v>
      </c>
      <c r="AE6" s="157" t="s">
        <v>153</v>
      </c>
      <c r="AF6" s="158">
        <v>44013</v>
      </c>
      <c r="AG6" s="159"/>
      <c r="AM6" s="136">
        <v>2.46</v>
      </c>
      <c r="AN6" s="136">
        <v>714531</v>
      </c>
      <c r="AO6" s="186" t="str">
        <f>IF(X6&gt;0,IF(AE6="受託",項目値マスタ!$G$2,項目値マスタ!$G$3),"")</f>
        <v>森林環境保全直接支援事業(代理)</v>
      </c>
      <c r="AP6" s="186">
        <f t="shared" ref="AP6:AP448" si="7">IF(N6="間伐",0.05,0.07)</f>
        <v>0.05</v>
      </c>
    </row>
    <row r="7" spans="1:42" ht="21.75" customHeight="1">
      <c r="A7" s="145" t="s">
        <v>195</v>
      </c>
      <c r="B7" s="146" t="s">
        <v>196</v>
      </c>
      <c r="C7" s="145" t="s">
        <v>215</v>
      </c>
      <c r="D7" s="146" t="s">
        <v>216</v>
      </c>
      <c r="E7" s="147" t="s">
        <v>217</v>
      </c>
      <c r="F7" s="148" t="s">
        <v>199</v>
      </c>
      <c r="G7" s="149" t="s">
        <v>218</v>
      </c>
      <c r="H7" s="149" t="s">
        <v>219</v>
      </c>
      <c r="I7" s="150" t="s">
        <v>220</v>
      </c>
      <c r="J7" s="151" t="s">
        <v>221</v>
      </c>
      <c r="K7" s="149" t="s">
        <v>222</v>
      </c>
      <c r="L7" s="152">
        <v>0</v>
      </c>
      <c r="M7" s="147" t="s">
        <v>223</v>
      </c>
      <c r="N7" s="153" t="s">
        <v>152</v>
      </c>
      <c r="O7" s="153" t="s">
        <v>205</v>
      </c>
      <c r="P7" s="153" t="s">
        <v>206</v>
      </c>
      <c r="Q7" s="153">
        <v>48</v>
      </c>
      <c r="R7" s="154">
        <v>11.16</v>
      </c>
      <c r="S7" s="155">
        <v>991.673</v>
      </c>
      <c r="T7" s="143">
        <v>0</v>
      </c>
      <c r="U7" s="143">
        <v>0</v>
      </c>
      <c r="V7" s="143">
        <v>615517</v>
      </c>
      <c r="W7" s="156">
        <v>6869169</v>
      </c>
      <c r="X7" s="156">
        <f t="shared" si="5"/>
        <v>343458</v>
      </c>
      <c r="Y7" s="156"/>
      <c r="Z7" s="156">
        <f t="shared" si="6"/>
        <v>0</v>
      </c>
      <c r="AA7" s="156">
        <f t="shared" si="1"/>
        <v>0</v>
      </c>
      <c r="AB7" s="156">
        <f t="shared" si="2"/>
        <v>0</v>
      </c>
      <c r="AC7" s="156">
        <f t="shared" si="3"/>
        <v>0</v>
      </c>
      <c r="AD7" s="156">
        <f t="shared" si="4"/>
        <v>343458</v>
      </c>
      <c r="AE7" s="157" t="s">
        <v>380</v>
      </c>
      <c r="AF7" s="158">
        <v>44013</v>
      </c>
      <c r="AG7" s="159"/>
      <c r="AM7" s="136">
        <v>11.16</v>
      </c>
      <c r="AN7" s="136">
        <v>4671035</v>
      </c>
      <c r="AO7" s="186" t="str">
        <f>IF(X7&gt;0,IF(AE7="受託",項目値マスタ!$G$2,項目値マスタ!$G$3),"")</f>
        <v>森林環境保全直接支援事業(受託)</v>
      </c>
      <c r="AP7" s="186">
        <f t="shared" si="7"/>
        <v>0.05</v>
      </c>
    </row>
    <row r="8" spans="1:42" ht="21.75" customHeight="1">
      <c r="A8" s="145" t="s">
        <v>195</v>
      </c>
      <c r="B8" s="146" t="s">
        <v>196</v>
      </c>
      <c r="C8" s="145" t="s">
        <v>215</v>
      </c>
      <c r="D8" s="146" t="s">
        <v>216</v>
      </c>
      <c r="E8" s="147" t="s">
        <v>224</v>
      </c>
      <c r="F8" s="148" t="s">
        <v>199</v>
      </c>
      <c r="G8" s="149" t="s">
        <v>218</v>
      </c>
      <c r="H8" s="149" t="s">
        <v>225</v>
      </c>
      <c r="I8" s="150" t="s">
        <v>226</v>
      </c>
      <c r="J8" s="151" t="s">
        <v>221</v>
      </c>
      <c r="K8" s="149" t="s">
        <v>227</v>
      </c>
      <c r="L8" s="152">
        <v>0</v>
      </c>
      <c r="M8" s="147" t="s">
        <v>228</v>
      </c>
      <c r="N8" s="153" t="s">
        <v>152</v>
      </c>
      <c r="O8" s="153" t="s">
        <v>229</v>
      </c>
      <c r="P8" s="153" t="s">
        <v>206</v>
      </c>
      <c r="Q8" s="153">
        <v>46</v>
      </c>
      <c r="R8" s="154">
        <v>9.09</v>
      </c>
      <c r="S8" s="155">
        <v>522.52</v>
      </c>
      <c r="T8" s="143">
        <v>0</v>
      </c>
      <c r="U8" s="143">
        <v>0</v>
      </c>
      <c r="V8" s="143">
        <v>471630</v>
      </c>
      <c r="W8" s="156">
        <v>4287116</v>
      </c>
      <c r="X8" s="156">
        <f t="shared" si="5"/>
        <v>214355</v>
      </c>
      <c r="Y8" s="156"/>
      <c r="Z8" s="156">
        <f t="shared" si="6"/>
        <v>0</v>
      </c>
      <c r="AA8" s="156">
        <f t="shared" si="1"/>
        <v>0</v>
      </c>
      <c r="AB8" s="156">
        <f t="shared" si="2"/>
        <v>0</v>
      </c>
      <c r="AC8" s="156">
        <f t="shared" si="3"/>
        <v>0</v>
      </c>
      <c r="AD8" s="156">
        <f t="shared" si="4"/>
        <v>214355</v>
      </c>
      <c r="AE8" s="157" t="s">
        <v>380</v>
      </c>
      <c r="AF8" s="158">
        <v>44013</v>
      </c>
      <c r="AG8" s="159"/>
      <c r="AM8" s="136">
        <v>9.09</v>
      </c>
      <c r="AN8" s="136">
        <v>2915239</v>
      </c>
      <c r="AO8" s="186" t="str">
        <f>IF(X8&gt;0,IF(AE8="受託",項目値マスタ!$G$2,項目値マスタ!$G$3),"")</f>
        <v>森林環境保全直接支援事業(受託)</v>
      </c>
      <c r="AP8" s="186">
        <f t="shared" si="7"/>
        <v>0.05</v>
      </c>
    </row>
    <row r="9" spans="1:42" ht="21.75" customHeight="1">
      <c r="A9" s="145" t="s">
        <v>195</v>
      </c>
      <c r="B9" s="146" t="s">
        <v>196</v>
      </c>
      <c r="C9" s="145" t="s">
        <v>215</v>
      </c>
      <c r="D9" s="146" t="s">
        <v>216</v>
      </c>
      <c r="E9" s="147" t="s">
        <v>230</v>
      </c>
      <c r="F9" s="148" t="s">
        <v>199</v>
      </c>
      <c r="G9" s="149" t="s">
        <v>218</v>
      </c>
      <c r="H9" s="149" t="s">
        <v>225</v>
      </c>
      <c r="I9" s="150" t="s">
        <v>231</v>
      </c>
      <c r="J9" s="151" t="s">
        <v>221</v>
      </c>
      <c r="K9" s="149" t="s">
        <v>232</v>
      </c>
      <c r="L9" s="152">
        <v>0</v>
      </c>
      <c r="M9" s="147" t="s">
        <v>233</v>
      </c>
      <c r="N9" s="153" t="s">
        <v>152</v>
      </c>
      <c r="O9" s="153" t="s">
        <v>205</v>
      </c>
      <c r="P9" s="153" t="s">
        <v>206</v>
      </c>
      <c r="Q9" s="153">
        <v>51</v>
      </c>
      <c r="R9" s="154">
        <v>6.5</v>
      </c>
      <c r="S9" s="155">
        <v>556.09199999999998</v>
      </c>
      <c r="T9" s="143">
        <v>0</v>
      </c>
      <c r="U9" s="143">
        <v>0</v>
      </c>
      <c r="V9" s="143">
        <v>615517</v>
      </c>
      <c r="W9" s="156">
        <v>4000860</v>
      </c>
      <c r="X9" s="156">
        <f t="shared" si="5"/>
        <v>200043</v>
      </c>
      <c r="Y9" s="156"/>
      <c r="Z9" s="156">
        <f t="shared" si="6"/>
        <v>0</v>
      </c>
      <c r="AA9" s="156">
        <f t="shared" si="1"/>
        <v>0</v>
      </c>
      <c r="AB9" s="156">
        <f t="shared" si="2"/>
        <v>0</v>
      </c>
      <c r="AC9" s="156">
        <f t="shared" si="3"/>
        <v>0</v>
      </c>
      <c r="AD9" s="156">
        <f t="shared" si="4"/>
        <v>200043</v>
      </c>
      <c r="AE9" s="157" t="s">
        <v>380</v>
      </c>
      <c r="AF9" s="158">
        <v>44013</v>
      </c>
      <c r="AG9" s="159"/>
      <c r="AM9" s="136">
        <v>6.5</v>
      </c>
      <c r="AN9" s="136">
        <v>2720585</v>
      </c>
      <c r="AO9" s="186" t="str">
        <f>IF(X9&gt;0,IF(AE9="受託",項目値マスタ!$G$2,項目値マスタ!$G$3),"")</f>
        <v>森林環境保全直接支援事業(受託)</v>
      </c>
      <c r="AP9" s="186">
        <f t="shared" si="7"/>
        <v>0.05</v>
      </c>
    </row>
    <row r="10" spans="1:42" ht="21.75" customHeight="1">
      <c r="A10" s="145" t="s">
        <v>195</v>
      </c>
      <c r="B10" s="146" t="s">
        <v>234</v>
      </c>
      <c r="C10" s="145" t="s">
        <v>215</v>
      </c>
      <c r="D10" s="146" t="s">
        <v>235</v>
      </c>
      <c r="E10" s="147" t="s">
        <v>236</v>
      </c>
      <c r="F10" s="148" t="s">
        <v>237</v>
      </c>
      <c r="G10" s="149" t="s">
        <v>238</v>
      </c>
      <c r="H10" s="149" t="s">
        <v>239</v>
      </c>
      <c r="I10" s="150" t="s">
        <v>240</v>
      </c>
      <c r="J10" s="151" t="s">
        <v>241</v>
      </c>
      <c r="K10" s="149" t="s">
        <v>242</v>
      </c>
      <c r="L10" s="152">
        <v>0</v>
      </c>
      <c r="M10" s="147" t="s">
        <v>243</v>
      </c>
      <c r="N10" s="153" t="s">
        <v>244</v>
      </c>
      <c r="O10" s="153" t="s">
        <v>245</v>
      </c>
      <c r="P10" s="153" t="s">
        <v>206</v>
      </c>
      <c r="Q10" s="153">
        <v>29</v>
      </c>
      <c r="R10" s="154">
        <v>3.1</v>
      </c>
      <c r="S10" s="155">
        <v>0</v>
      </c>
      <c r="T10" s="143">
        <v>0</v>
      </c>
      <c r="U10" s="143">
        <v>0</v>
      </c>
      <c r="V10" s="143">
        <v>104474</v>
      </c>
      <c r="W10" s="156">
        <v>323869</v>
      </c>
      <c r="X10" s="156">
        <f t="shared" si="5"/>
        <v>22670</v>
      </c>
      <c r="Y10" s="156"/>
      <c r="Z10" s="156">
        <f t="shared" si="6"/>
        <v>0</v>
      </c>
      <c r="AA10" s="156">
        <f t="shared" si="1"/>
        <v>0</v>
      </c>
      <c r="AB10" s="156">
        <f t="shared" si="2"/>
        <v>0</v>
      </c>
      <c r="AC10" s="156">
        <f t="shared" si="3"/>
        <v>0</v>
      </c>
      <c r="AD10" s="156">
        <f t="shared" si="4"/>
        <v>22670</v>
      </c>
      <c r="AE10" s="157" t="s">
        <v>380</v>
      </c>
      <c r="AF10" s="158">
        <v>44013</v>
      </c>
      <c r="AG10" s="159"/>
      <c r="AM10" s="136">
        <v>3.1</v>
      </c>
      <c r="AN10" s="136">
        <v>220231</v>
      </c>
      <c r="AO10" s="186" t="str">
        <f>IF(X10&gt;0,IF(AE10="受託",項目値マスタ!$G$2,項目値マスタ!$G$3),"")</f>
        <v>森林環境保全直接支援事業(受託)</v>
      </c>
      <c r="AP10" s="186">
        <f t="shared" si="7"/>
        <v>7.0000000000000007E-2</v>
      </c>
    </row>
    <row r="11" spans="1:42" ht="21.75" customHeight="1">
      <c r="A11" s="145" t="s">
        <v>195</v>
      </c>
      <c r="B11" s="146" t="s">
        <v>234</v>
      </c>
      <c r="C11" s="145" t="s">
        <v>215</v>
      </c>
      <c r="D11" s="146" t="s">
        <v>235</v>
      </c>
      <c r="E11" s="147" t="s">
        <v>246</v>
      </c>
      <c r="F11" s="148" t="s">
        <v>237</v>
      </c>
      <c r="G11" s="149" t="s">
        <v>238</v>
      </c>
      <c r="H11" s="149" t="s">
        <v>239</v>
      </c>
      <c r="I11" s="150" t="s">
        <v>240</v>
      </c>
      <c r="J11" s="151" t="s">
        <v>241</v>
      </c>
      <c r="K11" s="149" t="s">
        <v>242</v>
      </c>
      <c r="L11" s="152">
        <v>0</v>
      </c>
      <c r="M11" s="147" t="s">
        <v>243</v>
      </c>
      <c r="N11" s="153" t="s">
        <v>150</v>
      </c>
      <c r="O11" s="153" t="s">
        <v>247</v>
      </c>
      <c r="P11" s="153" t="s">
        <v>206</v>
      </c>
      <c r="Q11" s="153">
        <v>29</v>
      </c>
      <c r="R11" s="154">
        <v>3.1</v>
      </c>
      <c r="S11" s="155">
        <v>0</v>
      </c>
      <c r="T11" s="143">
        <v>0</v>
      </c>
      <c r="U11" s="143">
        <v>0</v>
      </c>
      <c r="V11" s="143">
        <v>172208</v>
      </c>
      <c r="W11" s="156">
        <v>533844</v>
      </c>
      <c r="X11" s="156">
        <f t="shared" si="5"/>
        <v>37369</v>
      </c>
      <c r="Y11" s="156"/>
      <c r="Z11" s="156">
        <f t="shared" si="6"/>
        <v>0</v>
      </c>
      <c r="AA11" s="156">
        <f t="shared" si="1"/>
        <v>0</v>
      </c>
      <c r="AB11" s="156">
        <f t="shared" si="2"/>
        <v>0</v>
      </c>
      <c r="AC11" s="156">
        <f t="shared" si="3"/>
        <v>0</v>
      </c>
      <c r="AD11" s="156">
        <f t="shared" si="4"/>
        <v>37369</v>
      </c>
      <c r="AE11" s="157" t="s">
        <v>380</v>
      </c>
      <c r="AF11" s="158">
        <v>44013</v>
      </c>
      <c r="AG11" s="159"/>
      <c r="AM11" s="136">
        <v>3.1</v>
      </c>
      <c r="AN11" s="136">
        <v>363014</v>
      </c>
      <c r="AO11" s="186" t="str">
        <f>IF(X11&gt;0,IF(AE11="受託",項目値マスタ!$G$2,項目値マスタ!$G$3),"")</f>
        <v>森林環境保全直接支援事業(受託)</v>
      </c>
      <c r="AP11" s="186">
        <f t="shared" si="7"/>
        <v>7.0000000000000007E-2</v>
      </c>
    </row>
    <row r="12" spans="1:42" ht="21.75" customHeight="1">
      <c r="A12" s="145" t="s">
        <v>195</v>
      </c>
      <c r="B12" s="146" t="s">
        <v>234</v>
      </c>
      <c r="C12" s="145" t="s">
        <v>215</v>
      </c>
      <c r="D12" s="146" t="s">
        <v>235</v>
      </c>
      <c r="E12" s="147" t="s">
        <v>248</v>
      </c>
      <c r="F12" s="148" t="s">
        <v>237</v>
      </c>
      <c r="G12" s="149" t="s">
        <v>249</v>
      </c>
      <c r="H12" s="149" t="s">
        <v>250</v>
      </c>
      <c r="I12" s="150" t="s">
        <v>251</v>
      </c>
      <c r="J12" s="151" t="s">
        <v>252</v>
      </c>
      <c r="K12" s="149" t="s">
        <v>253</v>
      </c>
      <c r="L12" s="152">
        <v>0</v>
      </c>
      <c r="M12" s="147" t="s">
        <v>254</v>
      </c>
      <c r="N12" s="153" t="s">
        <v>244</v>
      </c>
      <c r="O12" s="153" t="s">
        <v>245</v>
      </c>
      <c r="P12" s="153" t="s">
        <v>206</v>
      </c>
      <c r="Q12" s="153">
        <v>24</v>
      </c>
      <c r="R12" s="154">
        <v>0.31</v>
      </c>
      <c r="S12" s="155">
        <v>0</v>
      </c>
      <c r="T12" s="143">
        <v>0</v>
      </c>
      <c r="U12" s="143">
        <v>0</v>
      </c>
      <c r="V12" s="143">
        <v>104474</v>
      </c>
      <c r="W12" s="156">
        <v>32386</v>
      </c>
      <c r="X12" s="156">
        <f t="shared" si="5"/>
        <v>2267</v>
      </c>
      <c r="Y12" s="156"/>
      <c r="Z12" s="156">
        <f t="shared" si="6"/>
        <v>0</v>
      </c>
      <c r="AA12" s="156">
        <f t="shared" si="1"/>
        <v>0</v>
      </c>
      <c r="AB12" s="156">
        <f t="shared" si="2"/>
        <v>0</v>
      </c>
      <c r="AC12" s="156">
        <f t="shared" si="3"/>
        <v>0</v>
      </c>
      <c r="AD12" s="156">
        <f t="shared" si="4"/>
        <v>2267</v>
      </c>
      <c r="AE12" s="157" t="s">
        <v>380</v>
      </c>
      <c r="AF12" s="158">
        <v>44013</v>
      </c>
      <c r="AG12" s="159"/>
      <c r="AM12" s="136">
        <v>0.31</v>
      </c>
      <c r="AN12" s="136">
        <v>22023</v>
      </c>
      <c r="AO12" s="186" t="str">
        <f>IF(X12&gt;0,IF(AE12="受託",項目値マスタ!$G$2,項目値マスタ!$G$3),"")</f>
        <v>森林環境保全直接支援事業(受託)</v>
      </c>
      <c r="AP12" s="186">
        <f t="shared" si="7"/>
        <v>7.0000000000000007E-2</v>
      </c>
    </row>
    <row r="13" spans="1:42" ht="21.75" customHeight="1">
      <c r="A13" s="145" t="s">
        <v>195</v>
      </c>
      <c r="B13" s="146" t="s">
        <v>234</v>
      </c>
      <c r="C13" s="145" t="s">
        <v>215</v>
      </c>
      <c r="D13" s="146" t="s">
        <v>235</v>
      </c>
      <c r="E13" s="147" t="s">
        <v>255</v>
      </c>
      <c r="F13" s="148" t="s">
        <v>237</v>
      </c>
      <c r="G13" s="149" t="s">
        <v>249</v>
      </c>
      <c r="H13" s="149" t="s">
        <v>250</v>
      </c>
      <c r="I13" s="150" t="s">
        <v>251</v>
      </c>
      <c r="J13" s="151" t="s">
        <v>252</v>
      </c>
      <c r="K13" s="149" t="s">
        <v>253</v>
      </c>
      <c r="L13" s="152">
        <v>0</v>
      </c>
      <c r="M13" s="147" t="s">
        <v>254</v>
      </c>
      <c r="N13" s="153" t="s">
        <v>150</v>
      </c>
      <c r="O13" s="153" t="s">
        <v>256</v>
      </c>
      <c r="P13" s="153" t="s">
        <v>206</v>
      </c>
      <c r="Q13" s="153">
        <v>24</v>
      </c>
      <c r="R13" s="154">
        <v>0.31</v>
      </c>
      <c r="S13" s="155">
        <v>0</v>
      </c>
      <c r="T13" s="143">
        <v>0</v>
      </c>
      <c r="U13" s="143">
        <v>0</v>
      </c>
      <c r="V13" s="143">
        <v>241093</v>
      </c>
      <c r="W13" s="156">
        <v>74738</v>
      </c>
      <c r="X13" s="156">
        <f t="shared" si="5"/>
        <v>5231</v>
      </c>
      <c r="Y13" s="156"/>
      <c r="Z13" s="156">
        <f t="shared" si="6"/>
        <v>0</v>
      </c>
      <c r="AA13" s="156">
        <f t="shared" si="1"/>
        <v>0</v>
      </c>
      <c r="AB13" s="156">
        <f t="shared" si="2"/>
        <v>0</v>
      </c>
      <c r="AC13" s="156">
        <f t="shared" si="3"/>
        <v>0</v>
      </c>
      <c r="AD13" s="156">
        <f t="shared" si="4"/>
        <v>5231</v>
      </c>
      <c r="AE13" s="157" t="s">
        <v>380</v>
      </c>
      <c r="AF13" s="158">
        <v>44013</v>
      </c>
      <c r="AG13" s="159"/>
      <c r="AM13" s="136">
        <v>0.31</v>
      </c>
      <c r="AN13" s="136">
        <v>50822</v>
      </c>
      <c r="AO13" s="186" t="str">
        <f>IF(X13&gt;0,IF(AE13="受託",項目値マスタ!$G$2,項目値マスタ!$G$3),"")</f>
        <v>森林環境保全直接支援事業(受託)</v>
      </c>
      <c r="AP13" s="186">
        <f t="shared" si="7"/>
        <v>7.0000000000000007E-2</v>
      </c>
    </row>
    <row r="14" spans="1:42" ht="21.75" customHeight="1">
      <c r="A14" s="145" t="s">
        <v>195</v>
      </c>
      <c r="B14" s="146" t="s">
        <v>234</v>
      </c>
      <c r="C14" s="145" t="s">
        <v>215</v>
      </c>
      <c r="D14" s="146" t="s">
        <v>235</v>
      </c>
      <c r="E14" s="147" t="s">
        <v>257</v>
      </c>
      <c r="F14" s="148" t="s">
        <v>237</v>
      </c>
      <c r="G14" s="149" t="s">
        <v>249</v>
      </c>
      <c r="H14" s="149" t="s">
        <v>258</v>
      </c>
      <c r="I14" s="150" t="s">
        <v>259</v>
      </c>
      <c r="J14" s="151" t="s">
        <v>260</v>
      </c>
      <c r="K14" s="149" t="s">
        <v>261</v>
      </c>
      <c r="L14" s="152" t="s">
        <v>262</v>
      </c>
      <c r="M14" s="147" t="s">
        <v>263</v>
      </c>
      <c r="N14" s="153" t="s">
        <v>244</v>
      </c>
      <c r="O14" s="153" t="s">
        <v>245</v>
      </c>
      <c r="P14" s="153" t="s">
        <v>206</v>
      </c>
      <c r="Q14" s="153">
        <v>41</v>
      </c>
      <c r="R14" s="154">
        <v>6.87</v>
      </c>
      <c r="S14" s="155">
        <v>0</v>
      </c>
      <c r="T14" s="143">
        <v>0</v>
      </c>
      <c r="U14" s="143">
        <v>0</v>
      </c>
      <c r="V14" s="143">
        <v>104474</v>
      </c>
      <c r="W14" s="156">
        <v>717736</v>
      </c>
      <c r="X14" s="156">
        <f t="shared" si="5"/>
        <v>50241</v>
      </c>
      <c r="Y14" s="156"/>
      <c r="Z14" s="156">
        <f t="shared" si="6"/>
        <v>0</v>
      </c>
      <c r="AA14" s="156">
        <f t="shared" si="1"/>
        <v>0</v>
      </c>
      <c r="AB14" s="156">
        <f t="shared" si="2"/>
        <v>0</v>
      </c>
      <c r="AC14" s="156">
        <f t="shared" si="3"/>
        <v>0</v>
      </c>
      <c r="AD14" s="156">
        <f t="shared" si="4"/>
        <v>50241</v>
      </c>
      <c r="AE14" s="157" t="s">
        <v>380</v>
      </c>
      <c r="AF14" s="158">
        <v>44013</v>
      </c>
      <c r="AG14" s="159"/>
      <c r="AM14" s="136">
        <v>6.87</v>
      </c>
      <c r="AN14" s="136">
        <v>488061</v>
      </c>
      <c r="AO14" s="186" t="str">
        <f>IF(X14&gt;0,IF(AE14="受託",項目値マスタ!$G$2,項目値マスタ!$G$3),"")</f>
        <v>森林環境保全直接支援事業(受託)</v>
      </c>
      <c r="AP14" s="186">
        <f t="shared" si="7"/>
        <v>7.0000000000000007E-2</v>
      </c>
    </row>
    <row r="15" spans="1:42" ht="21.75" customHeight="1">
      <c r="A15" s="145" t="s">
        <v>195</v>
      </c>
      <c r="B15" s="146" t="s">
        <v>234</v>
      </c>
      <c r="C15" s="145" t="s">
        <v>215</v>
      </c>
      <c r="D15" s="146" t="s">
        <v>235</v>
      </c>
      <c r="E15" s="147" t="s">
        <v>264</v>
      </c>
      <c r="F15" s="148" t="s">
        <v>237</v>
      </c>
      <c r="G15" s="149" t="s">
        <v>249</v>
      </c>
      <c r="H15" s="149" t="s">
        <v>258</v>
      </c>
      <c r="I15" s="150" t="s">
        <v>265</v>
      </c>
      <c r="J15" s="151" t="s">
        <v>260</v>
      </c>
      <c r="K15" s="149" t="s">
        <v>261</v>
      </c>
      <c r="L15" s="152" t="s">
        <v>213</v>
      </c>
      <c r="M15" s="147" t="s">
        <v>263</v>
      </c>
      <c r="N15" s="153" t="s">
        <v>244</v>
      </c>
      <c r="O15" s="153" t="s">
        <v>245</v>
      </c>
      <c r="P15" s="153" t="s">
        <v>206</v>
      </c>
      <c r="Q15" s="153">
        <v>41</v>
      </c>
      <c r="R15" s="154">
        <v>1.66</v>
      </c>
      <c r="S15" s="155">
        <v>0</v>
      </c>
      <c r="T15" s="143">
        <v>0</v>
      </c>
      <c r="U15" s="143">
        <v>0</v>
      </c>
      <c r="V15" s="143">
        <v>104474</v>
      </c>
      <c r="W15" s="156">
        <v>173426</v>
      </c>
      <c r="X15" s="156">
        <f t="shared" si="5"/>
        <v>12139</v>
      </c>
      <c r="Y15" s="156"/>
      <c r="Z15" s="156">
        <f t="shared" si="6"/>
        <v>0</v>
      </c>
      <c r="AA15" s="156">
        <f t="shared" si="1"/>
        <v>0</v>
      </c>
      <c r="AB15" s="156">
        <f t="shared" si="2"/>
        <v>0</v>
      </c>
      <c r="AC15" s="156">
        <f t="shared" si="3"/>
        <v>0</v>
      </c>
      <c r="AD15" s="156">
        <f t="shared" si="4"/>
        <v>12139</v>
      </c>
      <c r="AE15" s="157" t="s">
        <v>380</v>
      </c>
      <c r="AF15" s="158">
        <v>44013</v>
      </c>
      <c r="AG15" s="159"/>
      <c r="AM15" s="136">
        <v>1.66</v>
      </c>
      <c r="AN15" s="136">
        <v>117930</v>
      </c>
      <c r="AO15" s="186" t="str">
        <f>IF(X15&gt;0,IF(AE15="受託",項目値マスタ!$G$2,項目値マスタ!$G$3),"")</f>
        <v>森林環境保全直接支援事業(受託)</v>
      </c>
      <c r="AP15" s="186">
        <f t="shared" si="7"/>
        <v>7.0000000000000007E-2</v>
      </c>
    </row>
    <row r="16" spans="1:42" ht="21.75" customHeight="1">
      <c r="A16" s="145" t="s">
        <v>195</v>
      </c>
      <c r="B16" s="146" t="s">
        <v>266</v>
      </c>
      <c r="C16" s="145" t="s">
        <v>215</v>
      </c>
      <c r="D16" s="146" t="s">
        <v>267</v>
      </c>
      <c r="E16" s="147" t="s">
        <v>268</v>
      </c>
      <c r="F16" s="148" t="s">
        <v>269</v>
      </c>
      <c r="G16" s="149" t="s">
        <v>270</v>
      </c>
      <c r="H16" s="149" t="s">
        <v>271</v>
      </c>
      <c r="I16" s="150" t="s">
        <v>272</v>
      </c>
      <c r="J16" s="151" t="s">
        <v>203</v>
      </c>
      <c r="K16" s="149" t="s">
        <v>273</v>
      </c>
      <c r="L16" s="152" t="s">
        <v>274</v>
      </c>
      <c r="M16" s="147" t="s">
        <v>275</v>
      </c>
      <c r="N16" s="153" t="s">
        <v>152</v>
      </c>
      <c r="O16" s="153" t="s">
        <v>229</v>
      </c>
      <c r="P16" s="153" t="s">
        <v>206</v>
      </c>
      <c r="Q16" s="153">
        <v>52</v>
      </c>
      <c r="R16" s="154">
        <v>2.57</v>
      </c>
      <c r="S16" s="155">
        <v>149.208</v>
      </c>
      <c r="T16" s="143">
        <v>0</v>
      </c>
      <c r="U16" s="143">
        <v>0</v>
      </c>
      <c r="V16" s="143">
        <v>417626</v>
      </c>
      <c r="W16" s="156">
        <v>1073298</v>
      </c>
      <c r="X16" s="156">
        <f t="shared" si="5"/>
        <v>53664</v>
      </c>
      <c r="Y16" s="156"/>
      <c r="Z16" s="156">
        <f t="shared" si="6"/>
        <v>0</v>
      </c>
      <c r="AA16" s="156">
        <f t="shared" si="1"/>
        <v>0</v>
      </c>
      <c r="AB16" s="156">
        <f t="shared" si="2"/>
        <v>0</v>
      </c>
      <c r="AC16" s="156">
        <f t="shared" si="3"/>
        <v>0</v>
      </c>
      <c r="AD16" s="156">
        <f t="shared" si="4"/>
        <v>53664</v>
      </c>
      <c r="AE16" s="157" t="s">
        <v>380</v>
      </c>
      <c r="AF16" s="158">
        <v>44013</v>
      </c>
      <c r="AG16" s="159"/>
      <c r="AM16" s="136">
        <v>2.57</v>
      </c>
      <c r="AN16" s="136">
        <v>729843</v>
      </c>
      <c r="AO16" s="186" t="str">
        <f>IF(X16&gt;0,IF(AE16="受託",項目値マスタ!$G$2,項目値マスタ!$G$3),"")</f>
        <v>森林環境保全直接支援事業(受託)</v>
      </c>
      <c r="AP16" s="186">
        <f t="shared" si="7"/>
        <v>0.05</v>
      </c>
    </row>
    <row r="17" spans="1:42" ht="21.75" customHeight="1">
      <c r="A17" s="145" t="s">
        <v>195</v>
      </c>
      <c r="B17" s="146" t="s">
        <v>266</v>
      </c>
      <c r="C17" s="145" t="s">
        <v>215</v>
      </c>
      <c r="D17" s="146" t="s">
        <v>267</v>
      </c>
      <c r="E17" s="147" t="s">
        <v>276</v>
      </c>
      <c r="F17" s="148" t="s">
        <v>269</v>
      </c>
      <c r="G17" s="149" t="s">
        <v>270</v>
      </c>
      <c r="H17" s="149" t="s">
        <v>277</v>
      </c>
      <c r="I17" s="150" t="s">
        <v>278</v>
      </c>
      <c r="J17" s="151" t="s">
        <v>279</v>
      </c>
      <c r="K17" s="149" t="s">
        <v>265</v>
      </c>
      <c r="L17" s="152">
        <v>0</v>
      </c>
      <c r="M17" s="147" t="s">
        <v>280</v>
      </c>
      <c r="N17" s="153" t="s">
        <v>152</v>
      </c>
      <c r="O17" s="153" t="s">
        <v>205</v>
      </c>
      <c r="P17" s="153" t="s">
        <v>206</v>
      </c>
      <c r="Q17" s="153">
        <v>49</v>
      </c>
      <c r="R17" s="154">
        <v>0.14000000000000001</v>
      </c>
      <c r="S17" s="155">
        <v>74.730999999999995</v>
      </c>
      <c r="T17" s="143">
        <v>0</v>
      </c>
      <c r="U17" s="143">
        <v>0</v>
      </c>
      <c r="V17" s="143">
        <v>545038</v>
      </c>
      <c r="W17" s="156">
        <v>76305</v>
      </c>
      <c r="X17" s="156">
        <f t="shared" si="5"/>
        <v>3815</v>
      </c>
      <c r="Y17" s="156"/>
      <c r="Z17" s="156">
        <f t="shared" si="6"/>
        <v>0</v>
      </c>
      <c r="AA17" s="156">
        <f t="shared" si="1"/>
        <v>0</v>
      </c>
      <c r="AB17" s="156">
        <f t="shared" si="2"/>
        <v>0</v>
      </c>
      <c r="AC17" s="156">
        <f t="shared" si="3"/>
        <v>0</v>
      </c>
      <c r="AD17" s="156">
        <f t="shared" si="4"/>
        <v>3815</v>
      </c>
      <c r="AE17" s="157" t="s">
        <v>380</v>
      </c>
      <c r="AF17" s="158">
        <v>44013</v>
      </c>
      <c r="AG17" s="159"/>
      <c r="AM17" s="136">
        <v>0.14000000000000001</v>
      </c>
      <c r="AN17" s="136">
        <v>51888</v>
      </c>
      <c r="AO17" s="186" t="str">
        <f>IF(X17&gt;0,IF(AE17="受託",項目値マスタ!$G$2,項目値マスタ!$G$3),"")</f>
        <v>森林環境保全直接支援事業(受託)</v>
      </c>
      <c r="AP17" s="186">
        <f t="shared" si="7"/>
        <v>0.05</v>
      </c>
    </row>
    <row r="18" spans="1:42" ht="21.75" customHeight="1">
      <c r="A18" s="145" t="s">
        <v>195</v>
      </c>
      <c r="B18" s="146" t="s">
        <v>266</v>
      </c>
      <c r="C18" s="145" t="s">
        <v>215</v>
      </c>
      <c r="D18" s="146" t="s">
        <v>281</v>
      </c>
      <c r="E18" s="147" t="s">
        <v>282</v>
      </c>
      <c r="F18" s="148" t="s">
        <v>269</v>
      </c>
      <c r="G18" s="149" t="s">
        <v>283</v>
      </c>
      <c r="H18" s="149" t="s">
        <v>284</v>
      </c>
      <c r="I18" s="150" t="s">
        <v>285</v>
      </c>
      <c r="J18" s="151" t="s">
        <v>221</v>
      </c>
      <c r="K18" s="149" t="s">
        <v>286</v>
      </c>
      <c r="L18" s="152">
        <v>0</v>
      </c>
      <c r="M18" s="147" t="s">
        <v>287</v>
      </c>
      <c r="N18" s="153" t="s">
        <v>157</v>
      </c>
      <c r="O18" s="153" t="s">
        <v>288</v>
      </c>
      <c r="P18" s="153" t="s">
        <v>206</v>
      </c>
      <c r="Q18" s="153">
        <v>45</v>
      </c>
      <c r="R18" s="154">
        <v>0.1</v>
      </c>
      <c r="S18" s="155">
        <v>0</v>
      </c>
      <c r="T18" s="143">
        <v>0</v>
      </c>
      <c r="U18" s="143">
        <v>0</v>
      </c>
      <c r="V18" s="143">
        <v>180582</v>
      </c>
      <c r="W18" s="156">
        <v>18058</v>
      </c>
      <c r="X18" s="156">
        <f t="shared" si="5"/>
        <v>1264</v>
      </c>
      <c r="Y18" s="156"/>
      <c r="Z18" s="156">
        <f t="shared" si="6"/>
        <v>0</v>
      </c>
      <c r="AA18" s="156">
        <f t="shared" si="1"/>
        <v>0</v>
      </c>
      <c r="AB18" s="156">
        <f t="shared" si="2"/>
        <v>0</v>
      </c>
      <c r="AC18" s="156">
        <f t="shared" si="3"/>
        <v>0</v>
      </c>
      <c r="AD18" s="156">
        <f t="shared" si="4"/>
        <v>1264</v>
      </c>
      <c r="AE18" s="157" t="s">
        <v>380</v>
      </c>
      <c r="AF18" s="158">
        <v>44013</v>
      </c>
      <c r="AG18" s="159"/>
      <c r="AM18" s="136">
        <v>0.1</v>
      </c>
      <c r="AN18" s="136">
        <v>12280</v>
      </c>
      <c r="AO18" s="186" t="str">
        <f>IF(X18&gt;0,IF(AE18="受託",項目値マスタ!$G$2,項目値マスタ!$G$3),"")</f>
        <v>森林環境保全直接支援事業(受託)</v>
      </c>
      <c r="AP18" s="186">
        <f t="shared" si="7"/>
        <v>7.0000000000000007E-2</v>
      </c>
    </row>
    <row r="19" spans="1:42" ht="21.75" customHeight="1">
      <c r="A19" s="145" t="s">
        <v>195</v>
      </c>
      <c r="B19" s="146" t="s">
        <v>266</v>
      </c>
      <c r="C19" s="145" t="s">
        <v>215</v>
      </c>
      <c r="D19" s="146" t="s">
        <v>281</v>
      </c>
      <c r="E19" s="147" t="s">
        <v>289</v>
      </c>
      <c r="F19" s="148" t="s">
        <v>269</v>
      </c>
      <c r="G19" s="149" t="s">
        <v>290</v>
      </c>
      <c r="H19" s="149" t="s">
        <v>291</v>
      </c>
      <c r="I19" s="150" t="s">
        <v>292</v>
      </c>
      <c r="J19" s="151" t="s">
        <v>293</v>
      </c>
      <c r="K19" s="149" t="s">
        <v>265</v>
      </c>
      <c r="L19" s="152" t="s">
        <v>213</v>
      </c>
      <c r="M19" s="147" t="s">
        <v>294</v>
      </c>
      <c r="N19" s="153" t="s">
        <v>157</v>
      </c>
      <c r="O19" s="153" t="s">
        <v>295</v>
      </c>
      <c r="P19" s="153" t="s">
        <v>206</v>
      </c>
      <c r="Q19" s="153">
        <v>23</v>
      </c>
      <c r="R19" s="154">
        <v>1.78</v>
      </c>
      <c r="S19" s="155">
        <v>0</v>
      </c>
      <c r="T19" s="143">
        <v>0</v>
      </c>
      <c r="U19" s="143">
        <v>0</v>
      </c>
      <c r="V19" s="143">
        <v>143531</v>
      </c>
      <c r="W19" s="156">
        <v>255485</v>
      </c>
      <c r="X19" s="156">
        <f t="shared" si="5"/>
        <v>17883</v>
      </c>
      <c r="Y19" s="156"/>
      <c r="Z19" s="156">
        <f t="shared" si="6"/>
        <v>0</v>
      </c>
      <c r="AA19" s="156">
        <f t="shared" si="1"/>
        <v>0</v>
      </c>
      <c r="AB19" s="156">
        <f t="shared" si="2"/>
        <v>0</v>
      </c>
      <c r="AC19" s="156">
        <f t="shared" si="3"/>
        <v>0</v>
      </c>
      <c r="AD19" s="156">
        <f t="shared" si="4"/>
        <v>17883</v>
      </c>
      <c r="AE19" s="157" t="s">
        <v>380</v>
      </c>
      <c r="AF19" s="158">
        <v>44013</v>
      </c>
      <c r="AG19" s="159"/>
      <c r="AM19" s="136">
        <v>1.78</v>
      </c>
      <c r="AN19" s="136">
        <v>173730</v>
      </c>
      <c r="AO19" s="186" t="str">
        <f>IF(X19&gt;0,IF(AE19="受託",項目値マスタ!$G$2,項目値マスタ!$G$3),"")</f>
        <v>森林環境保全直接支援事業(受託)</v>
      </c>
      <c r="AP19" s="186">
        <f t="shared" si="7"/>
        <v>7.0000000000000007E-2</v>
      </c>
    </row>
    <row r="20" spans="1:42" ht="21.75" customHeight="1">
      <c r="A20" s="145" t="s">
        <v>195</v>
      </c>
      <c r="B20" s="146" t="s">
        <v>266</v>
      </c>
      <c r="C20" s="145" t="s">
        <v>186</v>
      </c>
      <c r="D20" s="146" t="s">
        <v>197</v>
      </c>
      <c r="E20" s="147" t="s">
        <v>296</v>
      </c>
      <c r="F20" s="148" t="s">
        <v>269</v>
      </c>
      <c r="G20" s="149" t="s">
        <v>270</v>
      </c>
      <c r="H20" s="149" t="s">
        <v>297</v>
      </c>
      <c r="I20" s="150" t="s">
        <v>298</v>
      </c>
      <c r="J20" s="151" t="s">
        <v>299</v>
      </c>
      <c r="K20" s="149" t="s">
        <v>300</v>
      </c>
      <c r="L20" s="152" t="s">
        <v>213</v>
      </c>
      <c r="M20" s="147" t="s">
        <v>301</v>
      </c>
      <c r="N20" s="153" t="s">
        <v>152</v>
      </c>
      <c r="O20" s="153" t="s">
        <v>205</v>
      </c>
      <c r="P20" s="153" t="s">
        <v>206</v>
      </c>
      <c r="Q20" s="153">
        <v>82</v>
      </c>
      <c r="R20" s="154">
        <v>0.34</v>
      </c>
      <c r="S20" s="155">
        <v>42.768000000000001</v>
      </c>
      <c r="T20" s="143">
        <v>0</v>
      </c>
      <c r="U20" s="143">
        <v>0</v>
      </c>
      <c r="V20" s="143">
        <v>427147</v>
      </c>
      <c r="W20" s="156">
        <v>145229</v>
      </c>
      <c r="X20" s="156">
        <f t="shared" si="5"/>
        <v>7261</v>
      </c>
      <c r="Y20" s="156"/>
      <c r="Z20" s="156">
        <f t="shared" si="6"/>
        <v>726</v>
      </c>
      <c r="AA20" s="156">
        <f t="shared" si="1"/>
        <v>58</v>
      </c>
      <c r="AB20" s="156">
        <f t="shared" si="2"/>
        <v>784</v>
      </c>
      <c r="AC20" s="156">
        <f t="shared" si="3"/>
        <v>784</v>
      </c>
      <c r="AD20" s="156">
        <f t="shared" si="4"/>
        <v>6477</v>
      </c>
      <c r="AE20" s="157" t="s">
        <v>153</v>
      </c>
      <c r="AF20" s="158">
        <v>44013</v>
      </c>
      <c r="AG20" s="159"/>
      <c r="AM20" s="136">
        <v>0.34</v>
      </c>
      <c r="AN20" s="136">
        <v>98756</v>
      </c>
      <c r="AO20" s="186" t="str">
        <f>IF(X20&gt;0,IF(AE20="受託",項目値マスタ!$G$2,項目値マスタ!$G$3),"")</f>
        <v>森林環境保全直接支援事業(代理)</v>
      </c>
      <c r="AP20" s="186">
        <f t="shared" si="7"/>
        <v>0.05</v>
      </c>
    </row>
    <row r="21" spans="1:42" ht="21.75" customHeight="1">
      <c r="A21" s="145" t="s">
        <v>195</v>
      </c>
      <c r="B21" s="146" t="s">
        <v>302</v>
      </c>
      <c r="C21" s="145" t="s">
        <v>215</v>
      </c>
      <c r="D21" s="146" t="s">
        <v>303</v>
      </c>
      <c r="E21" s="147" t="s">
        <v>304</v>
      </c>
      <c r="F21" s="148" t="s">
        <v>305</v>
      </c>
      <c r="G21" s="149" t="s">
        <v>306</v>
      </c>
      <c r="H21" s="149" t="s">
        <v>307</v>
      </c>
      <c r="I21" s="150" t="s">
        <v>308</v>
      </c>
      <c r="J21" s="151" t="s">
        <v>309</v>
      </c>
      <c r="K21" s="149" t="s">
        <v>310</v>
      </c>
      <c r="L21" s="152">
        <v>0</v>
      </c>
      <c r="M21" s="147" t="s">
        <v>311</v>
      </c>
      <c r="N21" s="153" t="s">
        <v>152</v>
      </c>
      <c r="O21" s="153" t="s">
        <v>312</v>
      </c>
      <c r="P21" s="153" t="s">
        <v>206</v>
      </c>
      <c r="Q21" s="153">
        <v>51</v>
      </c>
      <c r="R21" s="154">
        <v>8.1</v>
      </c>
      <c r="S21" s="155">
        <v>809.16600000000005</v>
      </c>
      <c r="T21" s="143">
        <v>0</v>
      </c>
      <c r="U21" s="143">
        <v>0</v>
      </c>
      <c r="V21" s="143">
        <v>601405</v>
      </c>
      <c r="W21" s="156">
        <v>4871380</v>
      </c>
      <c r="X21" s="156">
        <f t="shared" si="5"/>
        <v>243569</v>
      </c>
      <c r="Y21" s="156"/>
      <c r="Z21" s="156">
        <f t="shared" si="6"/>
        <v>0</v>
      </c>
      <c r="AA21" s="156">
        <f t="shared" si="1"/>
        <v>0</v>
      </c>
      <c r="AB21" s="156">
        <f t="shared" si="2"/>
        <v>0</v>
      </c>
      <c r="AC21" s="156">
        <f t="shared" si="3"/>
        <v>0</v>
      </c>
      <c r="AD21" s="156">
        <f t="shared" si="4"/>
        <v>243569</v>
      </c>
      <c r="AE21" s="157" t="s">
        <v>380</v>
      </c>
      <c r="AF21" s="158">
        <v>44013</v>
      </c>
      <c r="AG21" s="159"/>
      <c r="AM21" s="136">
        <v>8.1</v>
      </c>
      <c r="AN21" s="136">
        <v>3312539</v>
      </c>
      <c r="AO21" s="186" t="str">
        <f>IF(X21&gt;0,IF(AE21="受託",項目値マスタ!$G$2,項目値マスタ!$G$3),"")</f>
        <v>森林環境保全直接支援事業(受託)</v>
      </c>
      <c r="AP21" s="186">
        <f t="shared" si="7"/>
        <v>0.05</v>
      </c>
    </row>
    <row r="22" spans="1:42" ht="21.75" customHeight="1">
      <c r="A22" s="145" t="s">
        <v>195</v>
      </c>
      <c r="B22" s="146" t="s">
        <v>302</v>
      </c>
      <c r="C22" s="145" t="s">
        <v>215</v>
      </c>
      <c r="D22" s="146" t="s">
        <v>303</v>
      </c>
      <c r="E22" s="147" t="s">
        <v>313</v>
      </c>
      <c r="F22" s="148" t="s">
        <v>305</v>
      </c>
      <c r="G22" s="149" t="s">
        <v>306</v>
      </c>
      <c r="H22" s="149" t="s">
        <v>314</v>
      </c>
      <c r="I22" s="150" t="s">
        <v>315</v>
      </c>
      <c r="J22" s="151" t="s">
        <v>212</v>
      </c>
      <c r="K22" s="149" t="s">
        <v>316</v>
      </c>
      <c r="L22" s="152">
        <v>0</v>
      </c>
      <c r="M22" s="147" t="s">
        <v>317</v>
      </c>
      <c r="N22" s="153" t="s">
        <v>152</v>
      </c>
      <c r="O22" s="153" t="s">
        <v>318</v>
      </c>
      <c r="P22" s="153" t="s">
        <v>206</v>
      </c>
      <c r="Q22" s="153">
        <v>54</v>
      </c>
      <c r="R22" s="154">
        <v>1.53</v>
      </c>
      <c r="S22" s="155">
        <v>101.524</v>
      </c>
      <c r="T22" s="143">
        <v>0</v>
      </c>
      <c r="U22" s="143">
        <v>0</v>
      </c>
      <c r="V22" s="143">
        <v>546536</v>
      </c>
      <c r="W22" s="156">
        <v>836200</v>
      </c>
      <c r="X22" s="156">
        <f t="shared" si="5"/>
        <v>41810</v>
      </c>
      <c r="Y22" s="156"/>
      <c r="Z22" s="156">
        <f t="shared" si="6"/>
        <v>0</v>
      </c>
      <c r="AA22" s="156">
        <f t="shared" si="1"/>
        <v>0</v>
      </c>
      <c r="AB22" s="156">
        <f t="shared" si="2"/>
        <v>0</v>
      </c>
      <c r="AC22" s="156">
        <f t="shared" si="3"/>
        <v>0</v>
      </c>
      <c r="AD22" s="156">
        <f t="shared" si="4"/>
        <v>41810</v>
      </c>
      <c r="AE22" s="157" t="s">
        <v>380</v>
      </c>
      <c r="AF22" s="158">
        <v>44013</v>
      </c>
      <c r="AG22" s="159"/>
      <c r="AM22" s="136">
        <v>1.53</v>
      </c>
      <c r="AN22" s="136">
        <v>568616</v>
      </c>
      <c r="AO22" s="186" t="str">
        <f>IF(X22&gt;0,IF(AE22="受託",項目値マスタ!$G$2,項目値マスタ!$G$3),"")</f>
        <v>森林環境保全直接支援事業(受託)</v>
      </c>
      <c r="AP22" s="186">
        <f t="shared" si="7"/>
        <v>0.05</v>
      </c>
    </row>
    <row r="23" spans="1:42" ht="21.75" customHeight="1">
      <c r="A23" s="145" t="s">
        <v>195</v>
      </c>
      <c r="B23" s="146" t="s">
        <v>319</v>
      </c>
      <c r="C23" s="145" t="s">
        <v>186</v>
      </c>
      <c r="D23" s="146" t="s">
        <v>197</v>
      </c>
      <c r="E23" s="147" t="s">
        <v>320</v>
      </c>
      <c r="F23" s="148" t="s">
        <v>321</v>
      </c>
      <c r="G23" s="149" t="s">
        <v>322</v>
      </c>
      <c r="H23" s="149" t="s">
        <v>323</v>
      </c>
      <c r="I23" s="150" t="s">
        <v>324</v>
      </c>
      <c r="J23" s="151" t="s">
        <v>325</v>
      </c>
      <c r="K23" s="149" t="s">
        <v>326</v>
      </c>
      <c r="L23" s="152" t="s">
        <v>327</v>
      </c>
      <c r="M23" s="147" t="s">
        <v>328</v>
      </c>
      <c r="N23" s="153" t="s">
        <v>151</v>
      </c>
      <c r="O23" s="153" t="s">
        <v>329</v>
      </c>
      <c r="P23" s="153" t="s">
        <v>206</v>
      </c>
      <c r="Q23" s="153">
        <v>38</v>
      </c>
      <c r="R23" s="154">
        <v>1.6</v>
      </c>
      <c r="S23" s="155">
        <v>0</v>
      </c>
      <c r="T23" s="143">
        <v>0</v>
      </c>
      <c r="U23" s="143">
        <v>0</v>
      </c>
      <c r="V23" s="143">
        <v>104387</v>
      </c>
      <c r="W23" s="156">
        <v>167019</v>
      </c>
      <c r="X23" s="156">
        <f t="shared" si="5"/>
        <v>11691</v>
      </c>
      <c r="Y23" s="156"/>
      <c r="Z23" s="156">
        <f t="shared" si="6"/>
        <v>1169</v>
      </c>
      <c r="AA23" s="156">
        <f t="shared" si="1"/>
        <v>94</v>
      </c>
      <c r="AB23" s="156">
        <f t="shared" si="2"/>
        <v>1263</v>
      </c>
      <c r="AC23" s="156">
        <f t="shared" si="3"/>
        <v>1263</v>
      </c>
      <c r="AD23" s="156">
        <f t="shared" si="4"/>
        <v>10428</v>
      </c>
      <c r="AE23" s="157" t="s">
        <v>153</v>
      </c>
      <c r="AF23" s="158">
        <v>44013</v>
      </c>
      <c r="AG23" s="159"/>
      <c r="AM23" s="136">
        <v>1.6</v>
      </c>
      <c r="AN23" s="136">
        <v>113573</v>
      </c>
      <c r="AO23" s="186" t="str">
        <f>IF(X23&gt;0,IF(AE23="受託",項目値マスタ!$G$2,項目値マスタ!$G$3),"")</f>
        <v>森林環境保全直接支援事業(代理)</v>
      </c>
      <c r="AP23" s="186">
        <f t="shared" si="7"/>
        <v>7.0000000000000007E-2</v>
      </c>
    </row>
    <row r="24" spans="1:42" ht="21.75" customHeight="1">
      <c r="A24" s="145" t="s">
        <v>195</v>
      </c>
      <c r="B24" s="146" t="s">
        <v>330</v>
      </c>
      <c r="C24" s="145" t="s">
        <v>215</v>
      </c>
      <c r="D24" s="146" t="s">
        <v>303</v>
      </c>
      <c r="E24" s="147" t="s">
        <v>331</v>
      </c>
      <c r="F24" s="148" t="s">
        <v>332</v>
      </c>
      <c r="G24" s="149" t="s">
        <v>333</v>
      </c>
      <c r="H24" s="149" t="s">
        <v>334</v>
      </c>
      <c r="I24" s="150" t="s">
        <v>335</v>
      </c>
      <c r="J24" s="151" t="s">
        <v>336</v>
      </c>
      <c r="K24" s="149" t="s">
        <v>300</v>
      </c>
      <c r="L24" s="152">
        <v>0</v>
      </c>
      <c r="M24" s="147" t="s">
        <v>337</v>
      </c>
      <c r="N24" s="153" t="s">
        <v>152</v>
      </c>
      <c r="O24" s="153" t="s">
        <v>338</v>
      </c>
      <c r="P24" s="153" t="s">
        <v>206</v>
      </c>
      <c r="Q24" s="153">
        <v>50</v>
      </c>
      <c r="R24" s="154">
        <v>4.72</v>
      </c>
      <c r="S24" s="155">
        <v>299.29500000000002</v>
      </c>
      <c r="T24" s="143">
        <v>0</v>
      </c>
      <c r="U24" s="143">
        <v>0</v>
      </c>
      <c r="V24" s="143">
        <v>510397</v>
      </c>
      <c r="W24" s="156">
        <v>2409073</v>
      </c>
      <c r="X24" s="156">
        <f t="shared" si="5"/>
        <v>120453</v>
      </c>
      <c r="Y24" s="156"/>
      <c r="Z24" s="156">
        <f t="shared" si="6"/>
        <v>0</v>
      </c>
      <c r="AA24" s="156">
        <f t="shared" si="1"/>
        <v>0</v>
      </c>
      <c r="AB24" s="156">
        <f t="shared" si="2"/>
        <v>0</v>
      </c>
      <c r="AC24" s="156">
        <f t="shared" si="3"/>
        <v>0</v>
      </c>
      <c r="AD24" s="156">
        <f t="shared" si="4"/>
        <v>120453</v>
      </c>
      <c r="AE24" s="157" t="s">
        <v>380</v>
      </c>
      <c r="AF24" s="158">
        <v>44013</v>
      </c>
      <c r="AG24" s="159"/>
      <c r="AM24" s="136">
        <v>4.72</v>
      </c>
      <c r="AN24" s="136">
        <v>1638170</v>
      </c>
      <c r="AO24" s="186" t="str">
        <f>IF(X24&gt;0,IF(AE24="受託",項目値マスタ!$G$2,項目値マスタ!$G$3),"")</f>
        <v>森林環境保全直接支援事業(受託)</v>
      </c>
      <c r="AP24" s="186">
        <f t="shared" si="7"/>
        <v>0.05</v>
      </c>
    </row>
    <row r="25" spans="1:42" ht="21.75" customHeight="1">
      <c r="A25" s="145" t="s">
        <v>195</v>
      </c>
      <c r="B25" s="146" t="s">
        <v>330</v>
      </c>
      <c r="C25" s="145" t="s">
        <v>215</v>
      </c>
      <c r="D25" s="146" t="s">
        <v>303</v>
      </c>
      <c r="E25" s="147" t="s">
        <v>339</v>
      </c>
      <c r="F25" s="148" t="s">
        <v>332</v>
      </c>
      <c r="G25" s="149" t="s">
        <v>333</v>
      </c>
      <c r="H25" s="149" t="s">
        <v>334</v>
      </c>
      <c r="I25" s="150" t="s">
        <v>340</v>
      </c>
      <c r="J25" s="151" t="s">
        <v>336</v>
      </c>
      <c r="K25" s="149" t="s">
        <v>341</v>
      </c>
      <c r="L25" s="152">
        <v>0</v>
      </c>
      <c r="M25" s="147" t="s">
        <v>342</v>
      </c>
      <c r="N25" s="153" t="s">
        <v>152</v>
      </c>
      <c r="O25" s="153" t="s">
        <v>205</v>
      </c>
      <c r="P25" s="153" t="s">
        <v>206</v>
      </c>
      <c r="Q25" s="153">
        <v>61</v>
      </c>
      <c r="R25" s="154">
        <v>1.21</v>
      </c>
      <c r="S25" s="155">
        <v>97.295000000000002</v>
      </c>
      <c r="T25" s="143">
        <v>0</v>
      </c>
      <c r="U25" s="143">
        <v>0</v>
      </c>
      <c r="V25" s="143">
        <v>568531</v>
      </c>
      <c r="W25" s="156">
        <v>687922</v>
      </c>
      <c r="X25" s="156">
        <f t="shared" si="5"/>
        <v>34396</v>
      </c>
      <c r="Y25" s="156"/>
      <c r="Z25" s="156">
        <f t="shared" si="6"/>
        <v>0</v>
      </c>
      <c r="AA25" s="156">
        <f t="shared" si="1"/>
        <v>0</v>
      </c>
      <c r="AB25" s="156">
        <f t="shared" si="2"/>
        <v>0</v>
      </c>
      <c r="AC25" s="156">
        <f t="shared" si="3"/>
        <v>0</v>
      </c>
      <c r="AD25" s="156">
        <f t="shared" si="4"/>
        <v>34396</v>
      </c>
      <c r="AE25" s="157" t="s">
        <v>380</v>
      </c>
      <c r="AF25" s="158">
        <v>44013</v>
      </c>
      <c r="AG25" s="159"/>
      <c r="AM25" s="136">
        <v>1.21</v>
      </c>
      <c r="AN25" s="136">
        <v>467787</v>
      </c>
      <c r="AO25" s="186" t="str">
        <f>IF(X25&gt;0,IF(AE25="受託",項目値マスタ!$G$2,項目値マスタ!$G$3),"")</f>
        <v>森林環境保全直接支援事業(受託)</v>
      </c>
      <c r="AP25" s="186">
        <f t="shared" si="7"/>
        <v>0.05</v>
      </c>
    </row>
    <row r="26" spans="1:42" ht="21.75" customHeight="1">
      <c r="A26" s="145" t="s">
        <v>195</v>
      </c>
      <c r="B26" s="146" t="s">
        <v>330</v>
      </c>
      <c r="C26" s="145" t="s">
        <v>215</v>
      </c>
      <c r="D26" s="146" t="s">
        <v>303</v>
      </c>
      <c r="E26" s="147" t="s">
        <v>343</v>
      </c>
      <c r="F26" s="148" t="s">
        <v>332</v>
      </c>
      <c r="G26" s="149" t="s">
        <v>333</v>
      </c>
      <c r="H26" s="149" t="s">
        <v>334</v>
      </c>
      <c r="I26" s="150" t="s">
        <v>273</v>
      </c>
      <c r="J26" s="151" t="s">
        <v>336</v>
      </c>
      <c r="K26" s="149" t="s">
        <v>203</v>
      </c>
      <c r="L26" s="152">
        <v>0</v>
      </c>
      <c r="M26" s="147" t="s">
        <v>344</v>
      </c>
      <c r="N26" s="153" t="s">
        <v>152</v>
      </c>
      <c r="O26" s="153" t="s">
        <v>229</v>
      </c>
      <c r="P26" s="153" t="s">
        <v>206</v>
      </c>
      <c r="Q26" s="153">
        <v>55</v>
      </c>
      <c r="R26" s="154">
        <v>0.47</v>
      </c>
      <c r="S26" s="155">
        <v>23.771000000000001</v>
      </c>
      <c r="T26" s="143">
        <v>0</v>
      </c>
      <c r="U26" s="143">
        <v>0</v>
      </c>
      <c r="V26" s="143">
        <v>435627</v>
      </c>
      <c r="W26" s="156">
        <v>204744</v>
      </c>
      <c r="X26" s="156">
        <f t="shared" si="5"/>
        <v>10237</v>
      </c>
      <c r="Y26" s="156"/>
      <c r="Z26" s="156">
        <f t="shared" si="6"/>
        <v>0</v>
      </c>
      <c r="AA26" s="156">
        <f t="shared" si="1"/>
        <v>0</v>
      </c>
      <c r="AB26" s="156">
        <f t="shared" si="2"/>
        <v>0</v>
      </c>
      <c r="AC26" s="156">
        <f t="shared" si="3"/>
        <v>0</v>
      </c>
      <c r="AD26" s="156">
        <f t="shared" si="4"/>
        <v>10237</v>
      </c>
      <c r="AE26" s="157" t="s">
        <v>380</v>
      </c>
      <c r="AF26" s="158">
        <v>44013</v>
      </c>
      <c r="AG26" s="159"/>
      <c r="AM26" s="136">
        <v>0.47</v>
      </c>
      <c r="AN26" s="136">
        <v>139226</v>
      </c>
      <c r="AO26" s="186" t="str">
        <f>IF(X26&gt;0,IF(AE26="受託",項目値マスタ!$G$2,項目値マスタ!$G$3),"")</f>
        <v>森林環境保全直接支援事業(受託)</v>
      </c>
      <c r="AP26" s="186">
        <f t="shared" si="7"/>
        <v>0.05</v>
      </c>
    </row>
    <row r="27" spans="1:42" ht="21.75" customHeight="1">
      <c r="A27" s="145" t="s">
        <v>195</v>
      </c>
      <c r="B27" s="146" t="s">
        <v>330</v>
      </c>
      <c r="C27" s="145" t="s">
        <v>215</v>
      </c>
      <c r="D27" s="146" t="s">
        <v>303</v>
      </c>
      <c r="E27" s="147" t="s">
        <v>345</v>
      </c>
      <c r="F27" s="148" t="s">
        <v>332</v>
      </c>
      <c r="G27" s="149" t="s">
        <v>333</v>
      </c>
      <c r="H27" s="149" t="s">
        <v>346</v>
      </c>
      <c r="I27" s="150" t="s">
        <v>347</v>
      </c>
      <c r="J27" s="151" t="s">
        <v>348</v>
      </c>
      <c r="K27" s="149" t="s">
        <v>349</v>
      </c>
      <c r="L27" s="152">
        <v>0</v>
      </c>
      <c r="M27" s="147" t="s">
        <v>337</v>
      </c>
      <c r="N27" s="153" t="s">
        <v>152</v>
      </c>
      <c r="O27" s="153" t="s">
        <v>350</v>
      </c>
      <c r="P27" s="153" t="s">
        <v>206</v>
      </c>
      <c r="Q27" s="153">
        <v>56</v>
      </c>
      <c r="R27" s="154">
        <v>6.79</v>
      </c>
      <c r="S27" s="155">
        <v>337.63600000000002</v>
      </c>
      <c r="T27" s="143">
        <v>0</v>
      </c>
      <c r="U27" s="143">
        <v>0</v>
      </c>
      <c r="V27" s="143">
        <v>380540</v>
      </c>
      <c r="W27" s="156">
        <v>2583866</v>
      </c>
      <c r="X27" s="156">
        <f t="shared" si="5"/>
        <v>129193</v>
      </c>
      <c r="Y27" s="156"/>
      <c r="Z27" s="156">
        <f t="shared" si="6"/>
        <v>0</v>
      </c>
      <c r="AA27" s="156">
        <f t="shared" si="1"/>
        <v>0</v>
      </c>
      <c r="AB27" s="156">
        <f t="shared" si="2"/>
        <v>0</v>
      </c>
      <c r="AC27" s="156">
        <f t="shared" si="3"/>
        <v>0</v>
      </c>
      <c r="AD27" s="156">
        <f t="shared" si="4"/>
        <v>129193</v>
      </c>
      <c r="AE27" s="157" t="s">
        <v>380</v>
      </c>
      <c r="AF27" s="158">
        <v>44013</v>
      </c>
      <c r="AG27" s="159"/>
      <c r="AM27" s="136">
        <v>6.79</v>
      </c>
      <c r="AN27" s="136">
        <v>1757029</v>
      </c>
      <c r="AO27" s="186" t="str">
        <f>IF(X27&gt;0,IF(AE27="受託",項目値マスタ!$G$2,項目値マスタ!$G$3),"")</f>
        <v>森林環境保全直接支援事業(受託)</v>
      </c>
      <c r="AP27" s="186">
        <f t="shared" si="7"/>
        <v>0.05</v>
      </c>
    </row>
    <row r="28" spans="1:42" ht="21.75" customHeight="1">
      <c r="A28" s="145" t="s">
        <v>195</v>
      </c>
      <c r="B28" s="146" t="s">
        <v>330</v>
      </c>
      <c r="C28" s="145" t="s">
        <v>215</v>
      </c>
      <c r="D28" s="146" t="s">
        <v>303</v>
      </c>
      <c r="E28" s="147" t="s">
        <v>351</v>
      </c>
      <c r="F28" s="148" t="s">
        <v>332</v>
      </c>
      <c r="G28" s="149" t="s">
        <v>333</v>
      </c>
      <c r="H28" s="149" t="s">
        <v>346</v>
      </c>
      <c r="I28" s="150" t="s">
        <v>352</v>
      </c>
      <c r="J28" s="151" t="s">
        <v>348</v>
      </c>
      <c r="K28" s="149" t="s">
        <v>353</v>
      </c>
      <c r="L28" s="152">
        <v>0</v>
      </c>
      <c r="M28" s="147" t="s">
        <v>354</v>
      </c>
      <c r="N28" s="153" t="s">
        <v>152</v>
      </c>
      <c r="O28" s="153" t="s">
        <v>312</v>
      </c>
      <c r="P28" s="153" t="s">
        <v>206</v>
      </c>
      <c r="Q28" s="153">
        <v>66</v>
      </c>
      <c r="R28" s="154">
        <v>2.69</v>
      </c>
      <c r="S28" s="155">
        <v>224.68600000000001</v>
      </c>
      <c r="T28" s="143">
        <v>0</v>
      </c>
      <c r="U28" s="143">
        <v>0</v>
      </c>
      <c r="V28" s="143">
        <v>582160</v>
      </c>
      <c r="W28" s="156">
        <v>1566010</v>
      </c>
      <c r="X28" s="156">
        <f t="shared" si="5"/>
        <v>78300</v>
      </c>
      <c r="Y28" s="156"/>
      <c r="Z28" s="156">
        <f t="shared" si="6"/>
        <v>0</v>
      </c>
      <c r="AA28" s="156">
        <f t="shared" si="1"/>
        <v>0</v>
      </c>
      <c r="AB28" s="156">
        <f t="shared" si="2"/>
        <v>0</v>
      </c>
      <c r="AC28" s="156">
        <f t="shared" ref="AC28" si="8">SUM(Y28+AB28)</f>
        <v>0</v>
      </c>
      <c r="AD28" s="156">
        <f t="shared" ref="AD28" si="9">X28-AC28</f>
        <v>78300</v>
      </c>
      <c r="AE28" s="157" t="s">
        <v>380</v>
      </c>
      <c r="AF28" s="158">
        <v>44013</v>
      </c>
      <c r="AG28" s="159"/>
      <c r="AM28" s="136">
        <v>2.69</v>
      </c>
      <c r="AN28" s="136">
        <v>1064887</v>
      </c>
      <c r="AO28" s="186" t="str">
        <f>IF(X28&gt;0,IF(AE28="受託",項目値マスタ!$G$2,項目値マスタ!$G$3),"")</f>
        <v>森林環境保全直接支援事業(受託)</v>
      </c>
      <c r="AP28" s="186">
        <f t="shared" si="7"/>
        <v>0.05</v>
      </c>
    </row>
    <row r="29" spans="1:42" ht="21.75" customHeight="1">
      <c r="A29" s="145" t="s">
        <v>195</v>
      </c>
      <c r="B29" s="146" t="s">
        <v>330</v>
      </c>
      <c r="C29" s="145" t="s">
        <v>215</v>
      </c>
      <c r="D29" s="146" t="s">
        <v>303</v>
      </c>
      <c r="E29" s="147" t="s">
        <v>355</v>
      </c>
      <c r="F29" s="148" t="s">
        <v>332</v>
      </c>
      <c r="G29" s="149" t="s">
        <v>333</v>
      </c>
      <c r="H29" s="149" t="s">
        <v>346</v>
      </c>
      <c r="I29" s="150" t="s">
        <v>325</v>
      </c>
      <c r="J29" s="151" t="s">
        <v>348</v>
      </c>
      <c r="K29" s="149" t="s">
        <v>356</v>
      </c>
      <c r="L29" s="152">
        <v>0</v>
      </c>
      <c r="M29" s="147" t="s">
        <v>357</v>
      </c>
      <c r="N29" s="153" t="s">
        <v>152</v>
      </c>
      <c r="O29" s="153" t="s">
        <v>358</v>
      </c>
      <c r="P29" s="153" t="s">
        <v>206</v>
      </c>
      <c r="Q29" s="153">
        <v>53</v>
      </c>
      <c r="R29" s="154">
        <v>1.3</v>
      </c>
      <c r="S29" s="155">
        <v>76.503</v>
      </c>
      <c r="T29" s="143">
        <v>0</v>
      </c>
      <c r="U29" s="143">
        <v>0</v>
      </c>
      <c r="V29" s="143">
        <v>454277</v>
      </c>
      <c r="W29" s="156">
        <v>590560</v>
      </c>
      <c r="X29" s="156">
        <f t="shared" si="5"/>
        <v>29528</v>
      </c>
      <c r="Y29" s="156"/>
      <c r="Z29" s="156">
        <f t="shared" si="6"/>
        <v>0</v>
      </c>
      <c r="AA29" s="156">
        <f t="shared" si="1"/>
        <v>0</v>
      </c>
      <c r="AB29" s="156">
        <f t="shared" si="2"/>
        <v>0</v>
      </c>
      <c r="AC29" s="156">
        <f t="shared" ref="AC29:AC448" si="10">SUM(Y29+AB29)</f>
        <v>0</v>
      </c>
      <c r="AD29" s="156">
        <f t="shared" ref="AD29:AD448" si="11">X29-AC29</f>
        <v>29528</v>
      </c>
      <c r="AE29" s="157" t="s">
        <v>380</v>
      </c>
      <c r="AF29" s="158">
        <v>44013</v>
      </c>
      <c r="AG29" s="159"/>
      <c r="AM29" s="136">
        <v>1.3</v>
      </c>
      <c r="AN29" s="136">
        <v>401581</v>
      </c>
      <c r="AO29" s="186" t="str">
        <f>IF(X29&gt;0,IF(AE29="受託",項目値マスタ!$G$2,項目値マスタ!$G$3),"")</f>
        <v>森林環境保全直接支援事業(受託)</v>
      </c>
      <c r="AP29" s="186">
        <f t="shared" si="7"/>
        <v>0.05</v>
      </c>
    </row>
    <row r="30" spans="1:42" ht="21.75" customHeight="1">
      <c r="A30" s="145" t="s">
        <v>195</v>
      </c>
      <c r="B30" s="146" t="s">
        <v>359</v>
      </c>
      <c r="C30" s="145" t="s">
        <v>215</v>
      </c>
      <c r="D30" s="146" t="s">
        <v>360</v>
      </c>
      <c r="E30" s="147" t="s">
        <v>361</v>
      </c>
      <c r="F30" s="148" t="s">
        <v>362</v>
      </c>
      <c r="G30" s="149" t="s">
        <v>363</v>
      </c>
      <c r="H30" s="149" t="s">
        <v>364</v>
      </c>
      <c r="I30" s="150" t="s">
        <v>365</v>
      </c>
      <c r="J30" s="151" t="s">
        <v>366</v>
      </c>
      <c r="K30" s="149" t="s">
        <v>265</v>
      </c>
      <c r="L30" s="152">
        <v>0</v>
      </c>
      <c r="M30" s="147" t="s">
        <v>367</v>
      </c>
      <c r="N30" s="153" t="s">
        <v>152</v>
      </c>
      <c r="O30" s="153" t="s">
        <v>205</v>
      </c>
      <c r="P30" s="153" t="s">
        <v>206</v>
      </c>
      <c r="Q30" s="153">
        <v>60</v>
      </c>
      <c r="R30" s="154">
        <v>1.44</v>
      </c>
      <c r="S30" s="155">
        <v>214.83099999999999</v>
      </c>
      <c r="T30" s="143">
        <v>0</v>
      </c>
      <c r="U30" s="143">
        <v>0</v>
      </c>
      <c r="V30" s="143">
        <v>587326</v>
      </c>
      <c r="W30" s="156">
        <v>845749</v>
      </c>
      <c r="X30" s="156">
        <f t="shared" si="5"/>
        <v>42287</v>
      </c>
      <c r="Y30" s="156"/>
      <c r="Z30" s="156">
        <f t="shared" si="6"/>
        <v>0</v>
      </c>
      <c r="AA30" s="156">
        <f t="shared" si="1"/>
        <v>0</v>
      </c>
      <c r="AB30" s="156">
        <f t="shared" si="2"/>
        <v>0</v>
      </c>
      <c r="AC30" s="156">
        <f t="shared" si="10"/>
        <v>0</v>
      </c>
      <c r="AD30" s="156">
        <f t="shared" si="11"/>
        <v>42287</v>
      </c>
      <c r="AE30" s="157" t="s">
        <v>380</v>
      </c>
      <c r="AF30" s="158">
        <v>44013</v>
      </c>
      <c r="AG30" s="159"/>
      <c r="AM30" s="136">
        <v>1.44</v>
      </c>
      <c r="AN30" s="136">
        <v>575110</v>
      </c>
      <c r="AO30" s="186" t="str">
        <f>IF(X30&gt;0,IF(AE30="受託",項目値マスタ!$G$2,項目値マスタ!$G$3),"")</f>
        <v>森林環境保全直接支援事業(受託)</v>
      </c>
      <c r="AP30" s="186">
        <f t="shared" si="7"/>
        <v>0.05</v>
      </c>
    </row>
    <row r="31" spans="1:42" ht="21.75" customHeight="1">
      <c r="A31" s="145" t="s">
        <v>195</v>
      </c>
      <c r="B31" s="146" t="s">
        <v>359</v>
      </c>
      <c r="C31" s="145" t="s">
        <v>215</v>
      </c>
      <c r="D31" s="146" t="s">
        <v>368</v>
      </c>
      <c r="E31" s="147" t="s">
        <v>369</v>
      </c>
      <c r="F31" s="148" t="s">
        <v>362</v>
      </c>
      <c r="G31" s="149" t="s">
        <v>363</v>
      </c>
      <c r="H31" s="149" t="s">
        <v>370</v>
      </c>
      <c r="I31" s="150" t="s">
        <v>371</v>
      </c>
      <c r="J31" s="151" t="s">
        <v>372</v>
      </c>
      <c r="K31" s="149" t="s">
        <v>373</v>
      </c>
      <c r="L31" s="152" t="s">
        <v>213</v>
      </c>
      <c r="M31" s="147" t="s">
        <v>374</v>
      </c>
      <c r="N31" s="153" t="s">
        <v>152</v>
      </c>
      <c r="O31" s="153" t="s">
        <v>205</v>
      </c>
      <c r="P31" s="153" t="s">
        <v>206</v>
      </c>
      <c r="Q31" s="153">
        <v>68</v>
      </c>
      <c r="R31" s="154">
        <v>2.1</v>
      </c>
      <c r="S31" s="155">
        <v>192.077</v>
      </c>
      <c r="T31" s="143">
        <v>0</v>
      </c>
      <c r="U31" s="143">
        <v>0</v>
      </c>
      <c r="V31" s="143">
        <v>615517</v>
      </c>
      <c r="W31" s="156">
        <v>1292585</v>
      </c>
      <c r="X31" s="156">
        <f t="shared" ref="X31:X94" si="12">ROUNDDOWN(W31*AP31,0)</f>
        <v>64629</v>
      </c>
      <c r="Y31" s="156"/>
      <c r="Z31" s="156">
        <f t="shared" ref="Z31:Z94" si="13">IF(C31=$AH$1,ROUNDDOWN(X31*0.1,0),0)</f>
        <v>0</v>
      </c>
      <c r="AA31" s="156">
        <f t="shared" ref="AA31:AA94" si="14">ROUND(Z31*0.08,0)</f>
        <v>0</v>
      </c>
      <c r="AB31" s="156">
        <f t="shared" ref="AB31:AB94" si="15">SUM(Z31:AA31)</f>
        <v>0</v>
      </c>
      <c r="AC31" s="156">
        <f t="shared" ref="AC31:AC94" si="16">SUM(Y31+AB31)</f>
        <v>0</v>
      </c>
      <c r="AD31" s="156">
        <f t="shared" ref="AD31:AD94" si="17">X31-AC31</f>
        <v>64629</v>
      </c>
      <c r="AE31" s="157" t="s">
        <v>380</v>
      </c>
      <c r="AF31" s="158">
        <v>44013</v>
      </c>
      <c r="AG31" s="159"/>
      <c r="AM31" s="136">
        <v>2.1</v>
      </c>
      <c r="AN31" s="136">
        <v>878958</v>
      </c>
      <c r="AO31" s="186" t="str">
        <f>IF(X31&gt;0,IF(AE31="受託",項目値マスタ!$G$2,項目値マスタ!$G$3),"")</f>
        <v>森林環境保全直接支援事業(受託)</v>
      </c>
      <c r="AP31" s="186">
        <f t="shared" ref="AP31:AP94" si="18">IF(N31="間伐",0.05,0.07)</f>
        <v>0.05</v>
      </c>
    </row>
    <row r="32" spans="1:42" ht="21.75" customHeight="1">
      <c r="A32" s="145" t="s">
        <v>195</v>
      </c>
      <c r="B32" s="146" t="s">
        <v>359</v>
      </c>
      <c r="C32" s="145" t="s">
        <v>215</v>
      </c>
      <c r="D32" s="146" t="s">
        <v>360</v>
      </c>
      <c r="E32" s="147" t="s">
        <v>375</v>
      </c>
      <c r="F32" s="148" t="s">
        <v>362</v>
      </c>
      <c r="G32" s="149" t="s">
        <v>363</v>
      </c>
      <c r="H32" s="149" t="s">
        <v>376</v>
      </c>
      <c r="I32" s="150" t="s">
        <v>377</v>
      </c>
      <c r="J32" s="151" t="s">
        <v>378</v>
      </c>
      <c r="K32" s="149" t="s">
        <v>213</v>
      </c>
      <c r="L32" s="152" t="s">
        <v>262</v>
      </c>
      <c r="M32" s="147" t="s">
        <v>379</v>
      </c>
      <c r="N32" s="153" t="s">
        <v>152</v>
      </c>
      <c r="O32" s="153" t="s">
        <v>205</v>
      </c>
      <c r="P32" s="153" t="s">
        <v>206</v>
      </c>
      <c r="Q32" s="153">
        <v>51</v>
      </c>
      <c r="R32" s="154">
        <v>6.55</v>
      </c>
      <c r="S32" s="155">
        <v>569.43899999999996</v>
      </c>
      <c r="T32" s="143">
        <v>0</v>
      </c>
      <c r="U32" s="143">
        <v>0</v>
      </c>
      <c r="V32" s="143">
        <v>587326</v>
      </c>
      <c r="W32" s="156">
        <v>3846985</v>
      </c>
      <c r="X32" s="156">
        <f t="shared" si="12"/>
        <v>192349</v>
      </c>
      <c r="Y32" s="156"/>
      <c r="Z32" s="156">
        <f t="shared" si="13"/>
        <v>0</v>
      </c>
      <c r="AA32" s="156">
        <f t="shared" si="14"/>
        <v>0</v>
      </c>
      <c r="AB32" s="156">
        <f t="shared" si="15"/>
        <v>0</v>
      </c>
      <c r="AC32" s="156">
        <f t="shared" si="16"/>
        <v>0</v>
      </c>
      <c r="AD32" s="156">
        <f t="shared" si="17"/>
        <v>192349</v>
      </c>
      <c r="AE32" s="157" t="s">
        <v>380</v>
      </c>
      <c r="AF32" s="158">
        <v>44013</v>
      </c>
      <c r="AG32" s="159"/>
      <c r="AM32" s="136">
        <v>6.55</v>
      </c>
      <c r="AN32" s="136">
        <v>2615950</v>
      </c>
      <c r="AO32" s="186" t="str">
        <f>IF(X32&gt;0,IF(AE32="受託",項目値マスタ!$G$2,項目値マスタ!$G$3),"")</f>
        <v>森林環境保全直接支援事業(受託)</v>
      </c>
      <c r="AP32" s="186">
        <f t="shared" si="18"/>
        <v>0.05</v>
      </c>
    </row>
    <row r="33" spans="1:42" ht="21.75" customHeight="1">
      <c r="A33" s="145"/>
      <c r="B33" s="146"/>
      <c r="C33" s="145"/>
      <c r="D33" s="146"/>
      <c r="E33" s="147"/>
      <c r="F33" s="148"/>
      <c r="G33" s="149"/>
      <c r="H33" s="149"/>
      <c r="I33" s="150"/>
      <c r="J33" s="151"/>
      <c r="K33" s="149"/>
      <c r="L33" s="152"/>
      <c r="M33" s="147"/>
      <c r="N33" s="153"/>
      <c r="O33" s="153"/>
      <c r="P33" s="153"/>
      <c r="Q33" s="153"/>
      <c r="R33" s="154"/>
      <c r="S33" s="155"/>
      <c r="T33" s="143"/>
      <c r="U33" s="143"/>
      <c r="V33" s="143"/>
      <c r="W33" s="156"/>
      <c r="X33" s="156">
        <f t="shared" si="12"/>
        <v>0</v>
      </c>
      <c r="Y33" s="156"/>
      <c r="Z33" s="156">
        <f t="shared" si="13"/>
        <v>0</v>
      </c>
      <c r="AA33" s="156">
        <f t="shared" si="14"/>
        <v>0</v>
      </c>
      <c r="AB33" s="156">
        <f t="shared" si="15"/>
        <v>0</v>
      </c>
      <c r="AC33" s="156">
        <f t="shared" si="16"/>
        <v>0</v>
      </c>
      <c r="AD33" s="156">
        <f t="shared" si="17"/>
        <v>0</v>
      </c>
      <c r="AE33" s="157"/>
      <c r="AF33" s="158"/>
      <c r="AG33" s="159"/>
      <c r="AO33" s="186" t="str">
        <f>IF(X33&gt;0,IF(AE33="受託",項目値マスタ!$G$2,項目値マスタ!$G$3),"")</f>
        <v/>
      </c>
      <c r="AP33" s="186">
        <f t="shared" si="18"/>
        <v>7.0000000000000007E-2</v>
      </c>
    </row>
    <row r="34" spans="1:42" ht="21.75" customHeight="1">
      <c r="A34" s="145"/>
      <c r="B34" s="146"/>
      <c r="C34" s="145"/>
      <c r="D34" s="146"/>
      <c r="E34" s="147"/>
      <c r="F34" s="148"/>
      <c r="G34" s="149"/>
      <c r="H34" s="149"/>
      <c r="I34" s="150"/>
      <c r="J34" s="151"/>
      <c r="K34" s="149"/>
      <c r="L34" s="152"/>
      <c r="M34" s="147"/>
      <c r="N34" s="153"/>
      <c r="O34" s="153"/>
      <c r="P34" s="153"/>
      <c r="Q34" s="153"/>
      <c r="R34" s="154"/>
      <c r="S34" s="155"/>
      <c r="T34" s="143"/>
      <c r="U34" s="143"/>
      <c r="V34" s="143"/>
      <c r="W34" s="156"/>
      <c r="X34" s="156">
        <f t="shared" si="12"/>
        <v>0</v>
      </c>
      <c r="Y34" s="156"/>
      <c r="Z34" s="156">
        <f t="shared" si="13"/>
        <v>0</v>
      </c>
      <c r="AA34" s="156">
        <f t="shared" si="14"/>
        <v>0</v>
      </c>
      <c r="AB34" s="156">
        <f t="shared" si="15"/>
        <v>0</v>
      </c>
      <c r="AC34" s="156">
        <f t="shared" si="16"/>
        <v>0</v>
      </c>
      <c r="AD34" s="156">
        <f t="shared" si="17"/>
        <v>0</v>
      </c>
      <c r="AE34" s="157"/>
      <c r="AF34" s="158"/>
      <c r="AG34" s="159"/>
      <c r="AO34" s="186" t="str">
        <f>IF(X34&gt;0,IF(AE34="受託",項目値マスタ!$G$2,項目値マスタ!$G$3),"")</f>
        <v/>
      </c>
      <c r="AP34" s="186">
        <f t="shared" si="18"/>
        <v>7.0000000000000007E-2</v>
      </c>
    </row>
    <row r="35" spans="1:42" ht="21.75" customHeight="1">
      <c r="A35" s="145"/>
      <c r="B35" s="146"/>
      <c r="C35" s="145"/>
      <c r="D35" s="146"/>
      <c r="E35" s="147"/>
      <c r="F35" s="148"/>
      <c r="G35" s="149"/>
      <c r="H35" s="149"/>
      <c r="I35" s="150"/>
      <c r="J35" s="151"/>
      <c r="K35" s="149"/>
      <c r="L35" s="152"/>
      <c r="M35" s="147"/>
      <c r="N35" s="153"/>
      <c r="O35" s="153"/>
      <c r="P35" s="153"/>
      <c r="Q35" s="153"/>
      <c r="R35" s="154"/>
      <c r="S35" s="155"/>
      <c r="T35" s="143"/>
      <c r="U35" s="143"/>
      <c r="V35" s="143"/>
      <c r="W35" s="156"/>
      <c r="X35" s="156">
        <f t="shared" si="12"/>
        <v>0</v>
      </c>
      <c r="Y35" s="156"/>
      <c r="Z35" s="156">
        <f t="shared" si="13"/>
        <v>0</v>
      </c>
      <c r="AA35" s="156">
        <f t="shared" si="14"/>
        <v>0</v>
      </c>
      <c r="AB35" s="156">
        <f t="shared" si="15"/>
        <v>0</v>
      </c>
      <c r="AC35" s="156">
        <f t="shared" si="16"/>
        <v>0</v>
      </c>
      <c r="AD35" s="156">
        <f t="shared" si="17"/>
        <v>0</v>
      </c>
      <c r="AE35" s="157"/>
      <c r="AF35" s="158"/>
      <c r="AG35" s="159"/>
      <c r="AO35" s="186" t="str">
        <f>IF(X35&gt;0,IF(AE35="受託",項目値マスタ!$G$2,項目値マスタ!$G$3),"")</f>
        <v/>
      </c>
      <c r="AP35" s="186">
        <f t="shared" si="18"/>
        <v>7.0000000000000007E-2</v>
      </c>
    </row>
    <row r="36" spans="1:42" ht="21.75" customHeight="1">
      <c r="A36" s="145"/>
      <c r="B36" s="146"/>
      <c r="C36" s="145"/>
      <c r="D36" s="146"/>
      <c r="E36" s="147"/>
      <c r="F36" s="148"/>
      <c r="G36" s="149"/>
      <c r="H36" s="149"/>
      <c r="I36" s="150"/>
      <c r="J36" s="151"/>
      <c r="K36" s="149"/>
      <c r="L36" s="152"/>
      <c r="M36" s="147"/>
      <c r="N36" s="153"/>
      <c r="O36" s="153"/>
      <c r="P36" s="153"/>
      <c r="Q36" s="153"/>
      <c r="R36" s="154"/>
      <c r="S36" s="155"/>
      <c r="T36" s="143"/>
      <c r="U36" s="143"/>
      <c r="V36" s="143"/>
      <c r="W36" s="156"/>
      <c r="X36" s="156">
        <f t="shared" si="12"/>
        <v>0</v>
      </c>
      <c r="Y36" s="156"/>
      <c r="Z36" s="156">
        <f t="shared" si="13"/>
        <v>0</v>
      </c>
      <c r="AA36" s="156">
        <f t="shared" si="14"/>
        <v>0</v>
      </c>
      <c r="AB36" s="156">
        <f t="shared" si="15"/>
        <v>0</v>
      </c>
      <c r="AC36" s="156">
        <f t="shared" si="16"/>
        <v>0</v>
      </c>
      <c r="AD36" s="156">
        <f t="shared" si="17"/>
        <v>0</v>
      </c>
      <c r="AE36" s="157"/>
      <c r="AF36" s="158"/>
      <c r="AG36" s="159"/>
      <c r="AO36" s="186" t="str">
        <f>IF(X36&gt;0,IF(AE36="受託",項目値マスタ!$G$2,項目値マスタ!$G$3),"")</f>
        <v/>
      </c>
      <c r="AP36" s="186">
        <f t="shared" si="18"/>
        <v>7.0000000000000007E-2</v>
      </c>
    </row>
    <row r="37" spans="1:42" ht="21.75" customHeight="1">
      <c r="A37" s="145"/>
      <c r="B37" s="146"/>
      <c r="C37" s="145"/>
      <c r="D37" s="146"/>
      <c r="E37" s="147"/>
      <c r="F37" s="148"/>
      <c r="G37" s="149"/>
      <c r="H37" s="149"/>
      <c r="I37" s="150"/>
      <c r="J37" s="151"/>
      <c r="K37" s="149"/>
      <c r="L37" s="152"/>
      <c r="M37" s="147"/>
      <c r="N37" s="153"/>
      <c r="O37" s="153"/>
      <c r="P37" s="153"/>
      <c r="Q37" s="153"/>
      <c r="R37" s="154"/>
      <c r="S37" s="155"/>
      <c r="T37" s="143"/>
      <c r="U37" s="143"/>
      <c r="V37" s="143"/>
      <c r="W37" s="156"/>
      <c r="X37" s="156">
        <f t="shared" si="12"/>
        <v>0</v>
      </c>
      <c r="Y37" s="156"/>
      <c r="Z37" s="156">
        <f t="shared" si="13"/>
        <v>0</v>
      </c>
      <c r="AA37" s="156">
        <f t="shared" si="14"/>
        <v>0</v>
      </c>
      <c r="AB37" s="156">
        <f t="shared" si="15"/>
        <v>0</v>
      </c>
      <c r="AC37" s="156">
        <f t="shared" si="16"/>
        <v>0</v>
      </c>
      <c r="AD37" s="156">
        <f t="shared" si="17"/>
        <v>0</v>
      </c>
      <c r="AE37" s="157"/>
      <c r="AF37" s="158"/>
      <c r="AG37" s="159"/>
      <c r="AO37" s="186" t="str">
        <f>IF(X37&gt;0,IF(AE37="受託",項目値マスタ!$G$2,項目値マスタ!$G$3),"")</f>
        <v/>
      </c>
      <c r="AP37" s="186">
        <f t="shared" si="18"/>
        <v>7.0000000000000007E-2</v>
      </c>
    </row>
    <row r="38" spans="1:42" ht="21.75" customHeight="1">
      <c r="A38" s="145"/>
      <c r="B38" s="146"/>
      <c r="C38" s="145"/>
      <c r="D38" s="146"/>
      <c r="E38" s="147"/>
      <c r="F38" s="148"/>
      <c r="G38" s="149"/>
      <c r="H38" s="149"/>
      <c r="I38" s="150"/>
      <c r="J38" s="151"/>
      <c r="K38" s="149"/>
      <c r="L38" s="152"/>
      <c r="M38" s="147"/>
      <c r="N38" s="153"/>
      <c r="O38" s="153"/>
      <c r="P38" s="153"/>
      <c r="Q38" s="153"/>
      <c r="R38" s="154"/>
      <c r="S38" s="155"/>
      <c r="T38" s="143"/>
      <c r="U38" s="143"/>
      <c r="V38" s="143"/>
      <c r="W38" s="156"/>
      <c r="X38" s="156">
        <f t="shared" si="12"/>
        <v>0</v>
      </c>
      <c r="Y38" s="156"/>
      <c r="Z38" s="156">
        <f t="shared" si="13"/>
        <v>0</v>
      </c>
      <c r="AA38" s="156">
        <f t="shared" si="14"/>
        <v>0</v>
      </c>
      <c r="AB38" s="156">
        <f t="shared" si="15"/>
        <v>0</v>
      </c>
      <c r="AC38" s="156">
        <f t="shared" si="16"/>
        <v>0</v>
      </c>
      <c r="AD38" s="156">
        <f t="shared" si="17"/>
        <v>0</v>
      </c>
      <c r="AE38" s="157"/>
      <c r="AF38" s="158"/>
      <c r="AG38" s="159"/>
      <c r="AO38" s="186" t="str">
        <f>IF(X38&gt;0,IF(AE38="受託",項目値マスタ!$G$2,項目値マスタ!$G$3),"")</f>
        <v/>
      </c>
      <c r="AP38" s="186">
        <f t="shared" si="18"/>
        <v>7.0000000000000007E-2</v>
      </c>
    </row>
    <row r="39" spans="1:42" ht="21.75" customHeight="1">
      <c r="A39" s="145"/>
      <c r="B39" s="146"/>
      <c r="C39" s="145"/>
      <c r="D39" s="146"/>
      <c r="E39" s="147"/>
      <c r="F39" s="148"/>
      <c r="G39" s="149"/>
      <c r="H39" s="149"/>
      <c r="I39" s="150"/>
      <c r="J39" s="151"/>
      <c r="K39" s="149"/>
      <c r="L39" s="152"/>
      <c r="M39" s="147"/>
      <c r="N39" s="153"/>
      <c r="O39" s="153"/>
      <c r="P39" s="153"/>
      <c r="Q39" s="153"/>
      <c r="R39" s="154"/>
      <c r="S39" s="155"/>
      <c r="T39" s="143"/>
      <c r="U39" s="143"/>
      <c r="V39" s="143"/>
      <c r="W39" s="156"/>
      <c r="X39" s="156">
        <f t="shared" si="12"/>
        <v>0</v>
      </c>
      <c r="Y39" s="156"/>
      <c r="Z39" s="156">
        <f t="shared" si="13"/>
        <v>0</v>
      </c>
      <c r="AA39" s="156">
        <f t="shared" si="14"/>
        <v>0</v>
      </c>
      <c r="AB39" s="156">
        <f t="shared" si="15"/>
        <v>0</v>
      </c>
      <c r="AC39" s="156">
        <f t="shared" si="16"/>
        <v>0</v>
      </c>
      <c r="AD39" s="156">
        <f t="shared" si="17"/>
        <v>0</v>
      </c>
      <c r="AE39" s="157"/>
      <c r="AF39" s="158"/>
      <c r="AG39" s="159"/>
      <c r="AO39" s="186" t="str">
        <f>IF(X39&gt;0,IF(AE39="受託",項目値マスタ!$G$2,項目値マスタ!$G$3),"")</f>
        <v/>
      </c>
      <c r="AP39" s="186">
        <f t="shared" si="18"/>
        <v>7.0000000000000007E-2</v>
      </c>
    </row>
    <row r="40" spans="1:42" ht="21.75" customHeight="1">
      <c r="A40" s="145"/>
      <c r="B40" s="146"/>
      <c r="C40" s="145"/>
      <c r="D40" s="146"/>
      <c r="E40" s="147"/>
      <c r="F40" s="148"/>
      <c r="G40" s="149"/>
      <c r="H40" s="149"/>
      <c r="I40" s="150"/>
      <c r="J40" s="151"/>
      <c r="K40" s="149"/>
      <c r="L40" s="152"/>
      <c r="M40" s="147"/>
      <c r="N40" s="153"/>
      <c r="O40" s="153"/>
      <c r="P40" s="153"/>
      <c r="Q40" s="153"/>
      <c r="R40" s="154"/>
      <c r="S40" s="155"/>
      <c r="T40" s="143"/>
      <c r="U40" s="143"/>
      <c r="V40" s="143"/>
      <c r="W40" s="156"/>
      <c r="X40" s="156">
        <f t="shared" si="12"/>
        <v>0</v>
      </c>
      <c r="Y40" s="156"/>
      <c r="Z40" s="156">
        <f t="shared" si="13"/>
        <v>0</v>
      </c>
      <c r="AA40" s="156">
        <f t="shared" si="14"/>
        <v>0</v>
      </c>
      <c r="AB40" s="156">
        <f t="shared" si="15"/>
        <v>0</v>
      </c>
      <c r="AC40" s="156">
        <f t="shared" si="16"/>
        <v>0</v>
      </c>
      <c r="AD40" s="156">
        <f t="shared" si="17"/>
        <v>0</v>
      </c>
      <c r="AE40" s="157"/>
      <c r="AF40" s="158"/>
      <c r="AG40" s="159"/>
      <c r="AO40" s="186" t="str">
        <f>IF(X40&gt;0,IF(AE40="受託",項目値マスタ!$G$2,項目値マスタ!$G$3),"")</f>
        <v/>
      </c>
      <c r="AP40" s="186">
        <f t="shared" si="18"/>
        <v>7.0000000000000007E-2</v>
      </c>
    </row>
    <row r="41" spans="1:42" ht="21.75" customHeight="1">
      <c r="A41" s="145"/>
      <c r="B41" s="146"/>
      <c r="C41" s="145"/>
      <c r="D41" s="146"/>
      <c r="E41" s="147"/>
      <c r="F41" s="148"/>
      <c r="G41" s="149"/>
      <c r="H41" s="149"/>
      <c r="I41" s="150"/>
      <c r="J41" s="151"/>
      <c r="K41" s="149"/>
      <c r="L41" s="152"/>
      <c r="M41" s="147"/>
      <c r="N41" s="153"/>
      <c r="O41" s="153"/>
      <c r="P41" s="153"/>
      <c r="Q41" s="153"/>
      <c r="R41" s="154"/>
      <c r="S41" s="155"/>
      <c r="T41" s="143"/>
      <c r="U41" s="143"/>
      <c r="V41" s="143"/>
      <c r="W41" s="156"/>
      <c r="X41" s="156">
        <f t="shared" si="12"/>
        <v>0</v>
      </c>
      <c r="Y41" s="156"/>
      <c r="Z41" s="156">
        <f t="shared" si="13"/>
        <v>0</v>
      </c>
      <c r="AA41" s="156">
        <f t="shared" si="14"/>
        <v>0</v>
      </c>
      <c r="AB41" s="156">
        <f t="shared" si="15"/>
        <v>0</v>
      </c>
      <c r="AC41" s="156">
        <f t="shared" si="16"/>
        <v>0</v>
      </c>
      <c r="AD41" s="156">
        <f t="shared" si="17"/>
        <v>0</v>
      </c>
      <c r="AE41" s="157"/>
      <c r="AF41" s="158"/>
      <c r="AG41" s="159"/>
      <c r="AO41" s="186" t="str">
        <f>IF(X41&gt;0,IF(AE41="受託",項目値マスタ!$G$2,項目値マスタ!$G$3),"")</f>
        <v/>
      </c>
      <c r="AP41" s="186">
        <f t="shared" si="18"/>
        <v>7.0000000000000007E-2</v>
      </c>
    </row>
    <row r="42" spans="1:42" ht="21.75" customHeight="1">
      <c r="A42" s="145"/>
      <c r="B42" s="146"/>
      <c r="C42" s="145"/>
      <c r="D42" s="146"/>
      <c r="E42" s="147"/>
      <c r="F42" s="148"/>
      <c r="G42" s="149"/>
      <c r="H42" s="149"/>
      <c r="I42" s="150"/>
      <c r="J42" s="151"/>
      <c r="K42" s="149"/>
      <c r="L42" s="152"/>
      <c r="M42" s="147"/>
      <c r="N42" s="153"/>
      <c r="O42" s="153"/>
      <c r="P42" s="153"/>
      <c r="Q42" s="153"/>
      <c r="R42" s="154"/>
      <c r="S42" s="155"/>
      <c r="T42" s="143"/>
      <c r="U42" s="143"/>
      <c r="V42" s="143"/>
      <c r="W42" s="156"/>
      <c r="X42" s="156">
        <f t="shared" si="12"/>
        <v>0</v>
      </c>
      <c r="Y42" s="156"/>
      <c r="Z42" s="156">
        <f t="shared" si="13"/>
        <v>0</v>
      </c>
      <c r="AA42" s="156">
        <f t="shared" si="14"/>
        <v>0</v>
      </c>
      <c r="AB42" s="156">
        <f t="shared" si="15"/>
        <v>0</v>
      </c>
      <c r="AC42" s="156">
        <f t="shared" si="16"/>
        <v>0</v>
      </c>
      <c r="AD42" s="156">
        <f t="shared" si="17"/>
        <v>0</v>
      </c>
      <c r="AE42" s="157"/>
      <c r="AF42" s="158"/>
      <c r="AG42" s="159"/>
      <c r="AO42" s="186" t="str">
        <f>IF(X42&gt;0,IF(AE42="受託",項目値マスタ!$G$2,項目値マスタ!$G$3),"")</f>
        <v/>
      </c>
      <c r="AP42" s="186">
        <f t="shared" si="18"/>
        <v>7.0000000000000007E-2</v>
      </c>
    </row>
    <row r="43" spans="1:42" ht="21.75" customHeight="1">
      <c r="A43" s="145"/>
      <c r="B43" s="146"/>
      <c r="C43" s="145"/>
      <c r="D43" s="146"/>
      <c r="E43" s="147"/>
      <c r="F43" s="148"/>
      <c r="G43" s="149"/>
      <c r="H43" s="149"/>
      <c r="I43" s="150"/>
      <c r="J43" s="151"/>
      <c r="K43" s="149"/>
      <c r="L43" s="152"/>
      <c r="M43" s="147"/>
      <c r="N43" s="153"/>
      <c r="O43" s="153"/>
      <c r="P43" s="153"/>
      <c r="Q43" s="153"/>
      <c r="R43" s="154"/>
      <c r="S43" s="155"/>
      <c r="T43" s="143"/>
      <c r="U43" s="143"/>
      <c r="V43" s="143"/>
      <c r="W43" s="156"/>
      <c r="X43" s="156">
        <f t="shared" si="12"/>
        <v>0</v>
      </c>
      <c r="Y43" s="156"/>
      <c r="Z43" s="156">
        <f t="shared" si="13"/>
        <v>0</v>
      </c>
      <c r="AA43" s="156">
        <f t="shared" si="14"/>
        <v>0</v>
      </c>
      <c r="AB43" s="156">
        <f t="shared" si="15"/>
        <v>0</v>
      </c>
      <c r="AC43" s="156">
        <f t="shared" si="16"/>
        <v>0</v>
      </c>
      <c r="AD43" s="156">
        <f t="shared" si="17"/>
        <v>0</v>
      </c>
      <c r="AE43" s="157"/>
      <c r="AF43" s="158"/>
      <c r="AG43" s="159"/>
      <c r="AO43" s="186" t="str">
        <f>IF(X43&gt;0,IF(AE43="受託",項目値マスタ!$G$2,項目値マスタ!$G$3),"")</f>
        <v/>
      </c>
      <c r="AP43" s="186">
        <f t="shared" si="18"/>
        <v>7.0000000000000007E-2</v>
      </c>
    </row>
    <row r="44" spans="1:42" ht="21.75" customHeight="1">
      <c r="A44" s="145"/>
      <c r="B44" s="146"/>
      <c r="C44" s="145"/>
      <c r="D44" s="146"/>
      <c r="E44" s="147"/>
      <c r="F44" s="148"/>
      <c r="G44" s="149"/>
      <c r="H44" s="149"/>
      <c r="I44" s="150"/>
      <c r="J44" s="151"/>
      <c r="K44" s="149"/>
      <c r="L44" s="152"/>
      <c r="M44" s="147"/>
      <c r="N44" s="153"/>
      <c r="O44" s="153"/>
      <c r="P44" s="153"/>
      <c r="Q44" s="153"/>
      <c r="R44" s="154"/>
      <c r="S44" s="155"/>
      <c r="T44" s="143"/>
      <c r="U44" s="143"/>
      <c r="V44" s="143"/>
      <c r="W44" s="156"/>
      <c r="X44" s="156">
        <f t="shared" si="12"/>
        <v>0</v>
      </c>
      <c r="Y44" s="156"/>
      <c r="Z44" s="156">
        <f t="shared" si="13"/>
        <v>0</v>
      </c>
      <c r="AA44" s="156">
        <f t="shared" si="14"/>
        <v>0</v>
      </c>
      <c r="AB44" s="156">
        <f t="shared" si="15"/>
        <v>0</v>
      </c>
      <c r="AC44" s="156">
        <f t="shared" si="16"/>
        <v>0</v>
      </c>
      <c r="AD44" s="156">
        <f t="shared" si="17"/>
        <v>0</v>
      </c>
      <c r="AE44" s="157"/>
      <c r="AF44" s="158"/>
      <c r="AG44" s="159"/>
      <c r="AO44" s="186" t="str">
        <f>IF(X44&gt;0,IF(AE44="受託",項目値マスタ!$G$2,項目値マスタ!$G$3),"")</f>
        <v/>
      </c>
      <c r="AP44" s="186">
        <f t="shared" si="18"/>
        <v>7.0000000000000007E-2</v>
      </c>
    </row>
    <row r="45" spans="1:42" ht="21.75" customHeight="1">
      <c r="A45" s="145"/>
      <c r="B45" s="146"/>
      <c r="C45" s="145"/>
      <c r="D45" s="146"/>
      <c r="E45" s="147"/>
      <c r="F45" s="148"/>
      <c r="G45" s="149"/>
      <c r="H45" s="149"/>
      <c r="I45" s="150"/>
      <c r="J45" s="151"/>
      <c r="K45" s="149"/>
      <c r="L45" s="152"/>
      <c r="M45" s="147"/>
      <c r="N45" s="153"/>
      <c r="O45" s="153"/>
      <c r="P45" s="153"/>
      <c r="Q45" s="153"/>
      <c r="R45" s="154"/>
      <c r="S45" s="155"/>
      <c r="T45" s="143"/>
      <c r="U45" s="143"/>
      <c r="V45" s="143"/>
      <c r="W45" s="156"/>
      <c r="X45" s="156">
        <f t="shared" si="12"/>
        <v>0</v>
      </c>
      <c r="Y45" s="156"/>
      <c r="Z45" s="156">
        <f t="shared" si="13"/>
        <v>0</v>
      </c>
      <c r="AA45" s="156">
        <f t="shared" si="14"/>
        <v>0</v>
      </c>
      <c r="AB45" s="156">
        <f t="shared" si="15"/>
        <v>0</v>
      </c>
      <c r="AC45" s="156">
        <f t="shared" si="16"/>
        <v>0</v>
      </c>
      <c r="AD45" s="156">
        <f t="shared" si="17"/>
        <v>0</v>
      </c>
      <c r="AE45" s="157"/>
      <c r="AF45" s="158"/>
      <c r="AG45" s="159"/>
      <c r="AO45" s="186" t="str">
        <f>IF(X45&gt;0,IF(AE45="受託",項目値マスタ!$G$2,項目値マスタ!$G$3),"")</f>
        <v/>
      </c>
      <c r="AP45" s="186">
        <f t="shared" si="18"/>
        <v>7.0000000000000007E-2</v>
      </c>
    </row>
    <row r="46" spans="1:42" ht="21.75" customHeight="1">
      <c r="A46" s="145"/>
      <c r="B46" s="146"/>
      <c r="C46" s="145"/>
      <c r="D46" s="146"/>
      <c r="E46" s="147"/>
      <c r="F46" s="148"/>
      <c r="G46" s="149"/>
      <c r="H46" s="149"/>
      <c r="I46" s="150"/>
      <c r="J46" s="151"/>
      <c r="K46" s="149"/>
      <c r="L46" s="152"/>
      <c r="M46" s="147"/>
      <c r="N46" s="153"/>
      <c r="O46" s="153"/>
      <c r="P46" s="153"/>
      <c r="Q46" s="153"/>
      <c r="R46" s="154"/>
      <c r="S46" s="155"/>
      <c r="T46" s="143"/>
      <c r="U46" s="143"/>
      <c r="V46" s="143"/>
      <c r="W46" s="156"/>
      <c r="X46" s="156">
        <f t="shared" si="12"/>
        <v>0</v>
      </c>
      <c r="Y46" s="156"/>
      <c r="Z46" s="156">
        <f t="shared" si="13"/>
        <v>0</v>
      </c>
      <c r="AA46" s="156">
        <f t="shared" si="14"/>
        <v>0</v>
      </c>
      <c r="AB46" s="156">
        <f t="shared" si="15"/>
        <v>0</v>
      </c>
      <c r="AC46" s="156">
        <f t="shared" si="16"/>
        <v>0</v>
      </c>
      <c r="AD46" s="156">
        <f t="shared" si="17"/>
        <v>0</v>
      </c>
      <c r="AE46" s="157"/>
      <c r="AF46" s="158"/>
      <c r="AG46" s="159"/>
      <c r="AO46" s="186" t="str">
        <f>IF(X46&gt;0,IF(AE46="受託",項目値マスタ!$G$2,項目値マスタ!$G$3),"")</f>
        <v/>
      </c>
      <c r="AP46" s="186">
        <f t="shared" si="18"/>
        <v>7.0000000000000007E-2</v>
      </c>
    </row>
    <row r="47" spans="1:42" ht="21.75" customHeight="1">
      <c r="A47" s="145"/>
      <c r="B47" s="146"/>
      <c r="C47" s="145"/>
      <c r="D47" s="146"/>
      <c r="E47" s="147"/>
      <c r="F47" s="148"/>
      <c r="G47" s="149"/>
      <c r="H47" s="149"/>
      <c r="I47" s="150"/>
      <c r="J47" s="151"/>
      <c r="K47" s="149"/>
      <c r="L47" s="152"/>
      <c r="M47" s="147"/>
      <c r="N47" s="153"/>
      <c r="O47" s="153"/>
      <c r="P47" s="153"/>
      <c r="Q47" s="153"/>
      <c r="R47" s="154"/>
      <c r="S47" s="155"/>
      <c r="T47" s="143"/>
      <c r="U47" s="143"/>
      <c r="V47" s="143"/>
      <c r="W47" s="156"/>
      <c r="X47" s="156">
        <f t="shared" si="12"/>
        <v>0</v>
      </c>
      <c r="Y47" s="156"/>
      <c r="Z47" s="156">
        <f t="shared" si="13"/>
        <v>0</v>
      </c>
      <c r="AA47" s="156">
        <f t="shared" si="14"/>
        <v>0</v>
      </c>
      <c r="AB47" s="156">
        <f t="shared" si="15"/>
        <v>0</v>
      </c>
      <c r="AC47" s="156">
        <f t="shared" si="16"/>
        <v>0</v>
      </c>
      <c r="AD47" s="156">
        <f t="shared" si="17"/>
        <v>0</v>
      </c>
      <c r="AE47" s="157"/>
      <c r="AF47" s="158"/>
      <c r="AG47" s="159"/>
      <c r="AO47" s="186" t="str">
        <f>IF(X47&gt;0,IF(AE47="受託",項目値マスタ!$G$2,項目値マスタ!$G$3),"")</f>
        <v/>
      </c>
      <c r="AP47" s="186">
        <f t="shared" si="18"/>
        <v>7.0000000000000007E-2</v>
      </c>
    </row>
    <row r="48" spans="1:42" ht="21.75" customHeight="1">
      <c r="A48" s="145"/>
      <c r="B48" s="146"/>
      <c r="C48" s="145"/>
      <c r="D48" s="146"/>
      <c r="E48" s="147"/>
      <c r="F48" s="148"/>
      <c r="G48" s="149"/>
      <c r="H48" s="149"/>
      <c r="I48" s="150"/>
      <c r="J48" s="151"/>
      <c r="K48" s="149"/>
      <c r="L48" s="152"/>
      <c r="M48" s="147"/>
      <c r="N48" s="153"/>
      <c r="O48" s="153"/>
      <c r="P48" s="153"/>
      <c r="Q48" s="153"/>
      <c r="R48" s="154"/>
      <c r="S48" s="155"/>
      <c r="T48" s="143"/>
      <c r="U48" s="143"/>
      <c r="V48" s="143"/>
      <c r="W48" s="156"/>
      <c r="X48" s="156">
        <f t="shared" si="12"/>
        <v>0</v>
      </c>
      <c r="Y48" s="156"/>
      <c r="Z48" s="156">
        <f t="shared" si="13"/>
        <v>0</v>
      </c>
      <c r="AA48" s="156">
        <f t="shared" si="14"/>
        <v>0</v>
      </c>
      <c r="AB48" s="156">
        <f t="shared" si="15"/>
        <v>0</v>
      </c>
      <c r="AC48" s="156">
        <f t="shared" si="16"/>
        <v>0</v>
      </c>
      <c r="AD48" s="156">
        <f t="shared" si="17"/>
        <v>0</v>
      </c>
      <c r="AE48" s="157"/>
      <c r="AF48" s="158"/>
      <c r="AG48" s="159"/>
      <c r="AO48" s="186" t="str">
        <f>IF(X48&gt;0,IF(AE48="受託",項目値マスタ!$G$2,項目値マスタ!$G$3),"")</f>
        <v/>
      </c>
      <c r="AP48" s="186">
        <f t="shared" si="18"/>
        <v>7.0000000000000007E-2</v>
      </c>
    </row>
    <row r="49" spans="1:42" ht="21.75" customHeight="1">
      <c r="A49" s="145"/>
      <c r="B49" s="146"/>
      <c r="C49" s="145"/>
      <c r="D49" s="146"/>
      <c r="E49" s="147"/>
      <c r="F49" s="148"/>
      <c r="G49" s="149"/>
      <c r="H49" s="149"/>
      <c r="I49" s="150"/>
      <c r="J49" s="151"/>
      <c r="K49" s="149"/>
      <c r="L49" s="152"/>
      <c r="M49" s="147"/>
      <c r="N49" s="153"/>
      <c r="O49" s="153"/>
      <c r="P49" s="153"/>
      <c r="Q49" s="153"/>
      <c r="R49" s="154"/>
      <c r="S49" s="155"/>
      <c r="T49" s="143"/>
      <c r="U49" s="143"/>
      <c r="V49" s="143"/>
      <c r="W49" s="156"/>
      <c r="X49" s="156">
        <f t="shared" si="12"/>
        <v>0</v>
      </c>
      <c r="Y49" s="156"/>
      <c r="Z49" s="156">
        <f t="shared" si="13"/>
        <v>0</v>
      </c>
      <c r="AA49" s="156">
        <f t="shared" si="14"/>
        <v>0</v>
      </c>
      <c r="AB49" s="156">
        <f t="shared" si="15"/>
        <v>0</v>
      </c>
      <c r="AC49" s="156">
        <f t="shared" si="16"/>
        <v>0</v>
      </c>
      <c r="AD49" s="156">
        <f t="shared" si="17"/>
        <v>0</v>
      </c>
      <c r="AE49" s="157"/>
      <c r="AF49" s="158"/>
      <c r="AG49" s="159"/>
      <c r="AO49" s="186" t="str">
        <f>IF(X49&gt;0,IF(AE49="受託",項目値マスタ!$G$2,項目値マスタ!$G$3),"")</f>
        <v/>
      </c>
      <c r="AP49" s="186">
        <f t="shared" si="18"/>
        <v>7.0000000000000007E-2</v>
      </c>
    </row>
    <row r="50" spans="1:42" ht="21.75" customHeight="1">
      <c r="A50" s="145"/>
      <c r="B50" s="146"/>
      <c r="C50" s="145"/>
      <c r="D50" s="146"/>
      <c r="E50" s="147"/>
      <c r="F50" s="148"/>
      <c r="G50" s="149"/>
      <c r="H50" s="149"/>
      <c r="I50" s="150"/>
      <c r="J50" s="151"/>
      <c r="K50" s="149"/>
      <c r="L50" s="152"/>
      <c r="M50" s="147"/>
      <c r="N50" s="153"/>
      <c r="O50" s="153"/>
      <c r="P50" s="153"/>
      <c r="Q50" s="153"/>
      <c r="R50" s="154"/>
      <c r="S50" s="155"/>
      <c r="T50" s="143"/>
      <c r="U50" s="143"/>
      <c r="V50" s="143"/>
      <c r="W50" s="156"/>
      <c r="X50" s="156">
        <f t="shared" si="12"/>
        <v>0</v>
      </c>
      <c r="Y50" s="156"/>
      <c r="Z50" s="156">
        <f t="shared" si="13"/>
        <v>0</v>
      </c>
      <c r="AA50" s="156">
        <f t="shared" si="14"/>
        <v>0</v>
      </c>
      <c r="AB50" s="156">
        <f t="shared" si="15"/>
        <v>0</v>
      </c>
      <c r="AC50" s="156">
        <f t="shared" si="16"/>
        <v>0</v>
      </c>
      <c r="AD50" s="156">
        <f t="shared" si="17"/>
        <v>0</v>
      </c>
      <c r="AE50" s="157"/>
      <c r="AF50" s="158"/>
      <c r="AG50" s="159"/>
      <c r="AO50" s="186" t="str">
        <f>IF(X50&gt;0,IF(AE50="受託",項目値マスタ!$G$2,項目値マスタ!$G$3),"")</f>
        <v/>
      </c>
      <c r="AP50" s="186">
        <f t="shared" si="18"/>
        <v>7.0000000000000007E-2</v>
      </c>
    </row>
    <row r="51" spans="1:42" ht="21.75" customHeight="1">
      <c r="A51" s="145"/>
      <c r="B51" s="146"/>
      <c r="C51" s="145"/>
      <c r="D51" s="146"/>
      <c r="E51" s="147"/>
      <c r="F51" s="148"/>
      <c r="G51" s="149"/>
      <c r="H51" s="149"/>
      <c r="I51" s="150"/>
      <c r="J51" s="151"/>
      <c r="K51" s="149"/>
      <c r="L51" s="152"/>
      <c r="M51" s="147"/>
      <c r="N51" s="153"/>
      <c r="O51" s="153"/>
      <c r="P51" s="153"/>
      <c r="Q51" s="153"/>
      <c r="R51" s="154"/>
      <c r="S51" s="155"/>
      <c r="T51" s="143"/>
      <c r="U51" s="143"/>
      <c r="V51" s="143"/>
      <c r="W51" s="156"/>
      <c r="X51" s="156">
        <f t="shared" si="12"/>
        <v>0</v>
      </c>
      <c r="Y51" s="156"/>
      <c r="Z51" s="156">
        <f t="shared" si="13"/>
        <v>0</v>
      </c>
      <c r="AA51" s="156">
        <f t="shared" si="14"/>
        <v>0</v>
      </c>
      <c r="AB51" s="156">
        <f t="shared" si="15"/>
        <v>0</v>
      </c>
      <c r="AC51" s="156">
        <f t="shared" si="16"/>
        <v>0</v>
      </c>
      <c r="AD51" s="156">
        <f t="shared" si="17"/>
        <v>0</v>
      </c>
      <c r="AE51" s="157"/>
      <c r="AF51" s="158"/>
      <c r="AG51" s="159"/>
      <c r="AO51" s="186" t="str">
        <f>IF(X51&gt;0,IF(AE51="受託",項目値マスタ!$G$2,項目値マスタ!$G$3),"")</f>
        <v/>
      </c>
      <c r="AP51" s="186">
        <f t="shared" si="18"/>
        <v>7.0000000000000007E-2</v>
      </c>
    </row>
    <row r="52" spans="1:42" ht="21.75" customHeight="1">
      <c r="A52" s="145"/>
      <c r="B52" s="146"/>
      <c r="C52" s="145"/>
      <c r="D52" s="146"/>
      <c r="E52" s="147"/>
      <c r="F52" s="148"/>
      <c r="G52" s="149"/>
      <c r="H52" s="149"/>
      <c r="I52" s="150"/>
      <c r="J52" s="151"/>
      <c r="K52" s="149"/>
      <c r="L52" s="152"/>
      <c r="M52" s="147"/>
      <c r="N52" s="153"/>
      <c r="O52" s="153"/>
      <c r="P52" s="153"/>
      <c r="Q52" s="153"/>
      <c r="R52" s="154"/>
      <c r="S52" s="155"/>
      <c r="T52" s="143"/>
      <c r="U52" s="143"/>
      <c r="V52" s="143"/>
      <c r="W52" s="156"/>
      <c r="X52" s="156">
        <f t="shared" si="12"/>
        <v>0</v>
      </c>
      <c r="Y52" s="156"/>
      <c r="Z52" s="156">
        <f t="shared" si="13"/>
        <v>0</v>
      </c>
      <c r="AA52" s="156">
        <f t="shared" si="14"/>
        <v>0</v>
      </c>
      <c r="AB52" s="156">
        <f t="shared" si="15"/>
        <v>0</v>
      </c>
      <c r="AC52" s="156">
        <f t="shared" si="16"/>
        <v>0</v>
      </c>
      <c r="AD52" s="156">
        <f t="shared" si="17"/>
        <v>0</v>
      </c>
      <c r="AE52" s="157"/>
      <c r="AF52" s="158"/>
      <c r="AG52" s="159"/>
      <c r="AO52" s="186" t="str">
        <f>IF(X52&gt;0,IF(AE52="受託",項目値マスタ!$G$2,項目値マスタ!$G$3),"")</f>
        <v/>
      </c>
      <c r="AP52" s="186">
        <f t="shared" si="18"/>
        <v>7.0000000000000007E-2</v>
      </c>
    </row>
    <row r="53" spans="1:42" ht="21.75" customHeight="1">
      <c r="A53" s="145"/>
      <c r="B53" s="146"/>
      <c r="C53" s="145"/>
      <c r="D53" s="146"/>
      <c r="E53" s="147"/>
      <c r="F53" s="148"/>
      <c r="G53" s="149"/>
      <c r="H53" s="149"/>
      <c r="I53" s="150"/>
      <c r="J53" s="151"/>
      <c r="K53" s="149"/>
      <c r="L53" s="152"/>
      <c r="M53" s="147"/>
      <c r="N53" s="153"/>
      <c r="O53" s="153"/>
      <c r="P53" s="153"/>
      <c r="Q53" s="153"/>
      <c r="R53" s="154"/>
      <c r="S53" s="155"/>
      <c r="T53" s="143"/>
      <c r="U53" s="143"/>
      <c r="V53" s="143"/>
      <c r="W53" s="156"/>
      <c r="X53" s="156">
        <f t="shared" si="12"/>
        <v>0</v>
      </c>
      <c r="Y53" s="156"/>
      <c r="Z53" s="156">
        <f t="shared" si="13"/>
        <v>0</v>
      </c>
      <c r="AA53" s="156">
        <f t="shared" si="14"/>
        <v>0</v>
      </c>
      <c r="AB53" s="156">
        <f t="shared" si="15"/>
        <v>0</v>
      </c>
      <c r="AC53" s="156">
        <f t="shared" si="16"/>
        <v>0</v>
      </c>
      <c r="AD53" s="156">
        <f t="shared" si="17"/>
        <v>0</v>
      </c>
      <c r="AE53" s="157"/>
      <c r="AF53" s="158"/>
      <c r="AG53" s="159"/>
      <c r="AO53" s="186" t="str">
        <f>IF(X53&gt;0,IF(AE53="受託",項目値マスタ!$G$2,項目値マスタ!$G$3),"")</f>
        <v/>
      </c>
      <c r="AP53" s="186">
        <f t="shared" si="18"/>
        <v>7.0000000000000007E-2</v>
      </c>
    </row>
    <row r="54" spans="1:42" ht="21.75" customHeight="1">
      <c r="A54" s="145"/>
      <c r="B54" s="146"/>
      <c r="C54" s="145"/>
      <c r="D54" s="146"/>
      <c r="E54" s="147"/>
      <c r="F54" s="148"/>
      <c r="G54" s="149"/>
      <c r="H54" s="149"/>
      <c r="I54" s="150"/>
      <c r="J54" s="151"/>
      <c r="K54" s="149"/>
      <c r="L54" s="152"/>
      <c r="M54" s="147"/>
      <c r="N54" s="153"/>
      <c r="O54" s="153"/>
      <c r="P54" s="153"/>
      <c r="Q54" s="153"/>
      <c r="R54" s="154"/>
      <c r="S54" s="155"/>
      <c r="T54" s="143"/>
      <c r="U54" s="143"/>
      <c r="V54" s="143"/>
      <c r="W54" s="156"/>
      <c r="X54" s="156">
        <f t="shared" si="12"/>
        <v>0</v>
      </c>
      <c r="Y54" s="156"/>
      <c r="Z54" s="156">
        <f t="shared" si="13"/>
        <v>0</v>
      </c>
      <c r="AA54" s="156">
        <f t="shared" si="14"/>
        <v>0</v>
      </c>
      <c r="AB54" s="156">
        <f t="shared" si="15"/>
        <v>0</v>
      </c>
      <c r="AC54" s="156">
        <f t="shared" si="16"/>
        <v>0</v>
      </c>
      <c r="AD54" s="156">
        <f t="shared" si="17"/>
        <v>0</v>
      </c>
      <c r="AE54" s="157"/>
      <c r="AF54" s="158"/>
      <c r="AG54" s="159"/>
      <c r="AO54" s="186" t="str">
        <f>IF(X54&gt;0,IF(AE54="受託",項目値マスタ!$G$2,項目値マスタ!$G$3),"")</f>
        <v/>
      </c>
      <c r="AP54" s="186">
        <f t="shared" si="18"/>
        <v>7.0000000000000007E-2</v>
      </c>
    </row>
    <row r="55" spans="1:42" ht="21.75" customHeight="1">
      <c r="A55" s="145"/>
      <c r="B55" s="146"/>
      <c r="C55" s="145"/>
      <c r="D55" s="146"/>
      <c r="E55" s="147"/>
      <c r="F55" s="148"/>
      <c r="G55" s="149"/>
      <c r="H55" s="149"/>
      <c r="I55" s="150"/>
      <c r="J55" s="151"/>
      <c r="K55" s="149"/>
      <c r="L55" s="152"/>
      <c r="M55" s="147"/>
      <c r="N55" s="153"/>
      <c r="O55" s="153"/>
      <c r="P55" s="153"/>
      <c r="Q55" s="153"/>
      <c r="R55" s="154"/>
      <c r="S55" s="155"/>
      <c r="T55" s="143"/>
      <c r="U55" s="143"/>
      <c r="V55" s="143"/>
      <c r="W55" s="156"/>
      <c r="X55" s="156">
        <f t="shared" si="12"/>
        <v>0</v>
      </c>
      <c r="Y55" s="156"/>
      <c r="Z55" s="156">
        <f t="shared" si="13"/>
        <v>0</v>
      </c>
      <c r="AA55" s="156">
        <f t="shared" si="14"/>
        <v>0</v>
      </c>
      <c r="AB55" s="156">
        <f t="shared" si="15"/>
        <v>0</v>
      </c>
      <c r="AC55" s="156">
        <f t="shared" si="16"/>
        <v>0</v>
      </c>
      <c r="AD55" s="156">
        <f t="shared" si="17"/>
        <v>0</v>
      </c>
      <c r="AE55" s="157"/>
      <c r="AF55" s="158"/>
      <c r="AG55" s="159"/>
      <c r="AO55" s="186" t="str">
        <f>IF(X55&gt;0,IF(AE55="受託",項目値マスタ!$G$2,項目値マスタ!$G$3),"")</f>
        <v/>
      </c>
      <c r="AP55" s="186">
        <f t="shared" si="18"/>
        <v>7.0000000000000007E-2</v>
      </c>
    </row>
    <row r="56" spans="1:42" ht="21.75" customHeight="1">
      <c r="A56" s="145"/>
      <c r="B56" s="146"/>
      <c r="C56" s="145"/>
      <c r="D56" s="146"/>
      <c r="E56" s="147"/>
      <c r="F56" s="148"/>
      <c r="G56" s="149"/>
      <c r="H56" s="149"/>
      <c r="I56" s="150"/>
      <c r="J56" s="151"/>
      <c r="K56" s="149"/>
      <c r="L56" s="152"/>
      <c r="M56" s="147"/>
      <c r="N56" s="153"/>
      <c r="O56" s="153"/>
      <c r="P56" s="153"/>
      <c r="Q56" s="153"/>
      <c r="R56" s="154"/>
      <c r="S56" s="155"/>
      <c r="T56" s="143"/>
      <c r="U56" s="143"/>
      <c r="V56" s="143"/>
      <c r="W56" s="156"/>
      <c r="X56" s="156">
        <f t="shared" si="12"/>
        <v>0</v>
      </c>
      <c r="Y56" s="156"/>
      <c r="Z56" s="156">
        <f t="shared" si="13"/>
        <v>0</v>
      </c>
      <c r="AA56" s="156">
        <f t="shared" si="14"/>
        <v>0</v>
      </c>
      <c r="AB56" s="156">
        <f t="shared" si="15"/>
        <v>0</v>
      </c>
      <c r="AC56" s="156">
        <f t="shared" si="16"/>
        <v>0</v>
      </c>
      <c r="AD56" s="156">
        <f t="shared" si="17"/>
        <v>0</v>
      </c>
      <c r="AE56" s="157"/>
      <c r="AF56" s="158"/>
      <c r="AG56" s="159"/>
      <c r="AO56" s="186" t="str">
        <f>IF(X56&gt;0,IF(AE56="受託",項目値マスタ!$G$2,項目値マスタ!$G$3),"")</f>
        <v/>
      </c>
      <c r="AP56" s="186">
        <f t="shared" si="18"/>
        <v>7.0000000000000007E-2</v>
      </c>
    </row>
    <row r="57" spans="1:42" ht="21.75" customHeight="1">
      <c r="A57" s="145"/>
      <c r="B57" s="146"/>
      <c r="C57" s="145"/>
      <c r="D57" s="146"/>
      <c r="E57" s="147"/>
      <c r="F57" s="148"/>
      <c r="G57" s="149"/>
      <c r="H57" s="149"/>
      <c r="I57" s="150"/>
      <c r="J57" s="151"/>
      <c r="K57" s="149"/>
      <c r="L57" s="152"/>
      <c r="M57" s="147"/>
      <c r="N57" s="153"/>
      <c r="O57" s="153"/>
      <c r="P57" s="153"/>
      <c r="Q57" s="153"/>
      <c r="R57" s="154"/>
      <c r="S57" s="155"/>
      <c r="T57" s="143"/>
      <c r="U57" s="143"/>
      <c r="V57" s="143"/>
      <c r="W57" s="156"/>
      <c r="X57" s="156">
        <f t="shared" si="12"/>
        <v>0</v>
      </c>
      <c r="Y57" s="156"/>
      <c r="Z57" s="156">
        <f t="shared" si="13"/>
        <v>0</v>
      </c>
      <c r="AA57" s="156">
        <f t="shared" si="14"/>
        <v>0</v>
      </c>
      <c r="AB57" s="156">
        <f t="shared" si="15"/>
        <v>0</v>
      </c>
      <c r="AC57" s="156">
        <f t="shared" si="16"/>
        <v>0</v>
      </c>
      <c r="AD57" s="156">
        <f t="shared" si="17"/>
        <v>0</v>
      </c>
      <c r="AE57" s="157"/>
      <c r="AF57" s="158"/>
      <c r="AG57" s="159"/>
      <c r="AO57" s="186" t="str">
        <f>IF(X57&gt;0,IF(AE57="受託",項目値マスタ!$G$2,項目値マスタ!$G$3),"")</f>
        <v/>
      </c>
      <c r="AP57" s="186">
        <f t="shared" si="18"/>
        <v>7.0000000000000007E-2</v>
      </c>
    </row>
    <row r="58" spans="1:42" ht="21.75" customHeight="1">
      <c r="A58" s="145"/>
      <c r="B58" s="146"/>
      <c r="C58" s="145"/>
      <c r="D58" s="146"/>
      <c r="E58" s="147"/>
      <c r="F58" s="148"/>
      <c r="G58" s="149"/>
      <c r="H58" s="149"/>
      <c r="I58" s="150"/>
      <c r="J58" s="151"/>
      <c r="K58" s="149"/>
      <c r="L58" s="152"/>
      <c r="M58" s="147"/>
      <c r="N58" s="153"/>
      <c r="O58" s="153"/>
      <c r="P58" s="153"/>
      <c r="Q58" s="153"/>
      <c r="R58" s="154"/>
      <c r="S58" s="155"/>
      <c r="T58" s="143"/>
      <c r="U58" s="143"/>
      <c r="V58" s="143"/>
      <c r="W58" s="156"/>
      <c r="X58" s="156">
        <f t="shared" si="12"/>
        <v>0</v>
      </c>
      <c r="Y58" s="156"/>
      <c r="Z58" s="156">
        <f t="shared" si="13"/>
        <v>0</v>
      </c>
      <c r="AA58" s="156">
        <f t="shared" si="14"/>
        <v>0</v>
      </c>
      <c r="AB58" s="156">
        <f t="shared" si="15"/>
        <v>0</v>
      </c>
      <c r="AC58" s="156">
        <f t="shared" si="16"/>
        <v>0</v>
      </c>
      <c r="AD58" s="156">
        <f t="shared" si="17"/>
        <v>0</v>
      </c>
      <c r="AE58" s="157"/>
      <c r="AF58" s="158"/>
      <c r="AG58" s="159"/>
      <c r="AO58" s="186" t="str">
        <f>IF(X58&gt;0,IF(AE58="受託",項目値マスタ!$G$2,項目値マスタ!$G$3),"")</f>
        <v/>
      </c>
      <c r="AP58" s="186">
        <f t="shared" si="18"/>
        <v>7.0000000000000007E-2</v>
      </c>
    </row>
    <row r="59" spans="1:42" ht="21.75" customHeight="1">
      <c r="A59" s="145"/>
      <c r="B59" s="146"/>
      <c r="C59" s="145"/>
      <c r="D59" s="146"/>
      <c r="E59" s="147"/>
      <c r="F59" s="148"/>
      <c r="G59" s="149"/>
      <c r="H59" s="149"/>
      <c r="I59" s="150"/>
      <c r="J59" s="151"/>
      <c r="K59" s="149"/>
      <c r="L59" s="152"/>
      <c r="M59" s="147"/>
      <c r="N59" s="153"/>
      <c r="O59" s="153"/>
      <c r="P59" s="153"/>
      <c r="Q59" s="153"/>
      <c r="R59" s="154"/>
      <c r="S59" s="155"/>
      <c r="T59" s="143"/>
      <c r="U59" s="143"/>
      <c r="V59" s="143"/>
      <c r="W59" s="156"/>
      <c r="X59" s="156">
        <f t="shared" si="12"/>
        <v>0</v>
      </c>
      <c r="Y59" s="156"/>
      <c r="Z59" s="156">
        <f t="shared" si="13"/>
        <v>0</v>
      </c>
      <c r="AA59" s="156">
        <f t="shared" si="14"/>
        <v>0</v>
      </c>
      <c r="AB59" s="156">
        <f t="shared" si="15"/>
        <v>0</v>
      </c>
      <c r="AC59" s="156">
        <f t="shared" si="16"/>
        <v>0</v>
      </c>
      <c r="AD59" s="156">
        <f t="shared" si="17"/>
        <v>0</v>
      </c>
      <c r="AE59" s="157"/>
      <c r="AF59" s="158"/>
      <c r="AG59" s="159"/>
      <c r="AO59" s="186" t="str">
        <f>IF(X59&gt;0,IF(AE59="受託",項目値マスタ!$G$2,項目値マスタ!$G$3),"")</f>
        <v/>
      </c>
      <c r="AP59" s="186">
        <f t="shared" si="18"/>
        <v>7.0000000000000007E-2</v>
      </c>
    </row>
    <row r="60" spans="1:42" ht="21.75" customHeight="1">
      <c r="A60" s="145"/>
      <c r="B60" s="146"/>
      <c r="C60" s="145"/>
      <c r="D60" s="146"/>
      <c r="E60" s="147"/>
      <c r="F60" s="148"/>
      <c r="G60" s="149"/>
      <c r="H60" s="149"/>
      <c r="I60" s="150"/>
      <c r="J60" s="151"/>
      <c r="K60" s="149"/>
      <c r="L60" s="152"/>
      <c r="M60" s="147"/>
      <c r="N60" s="153"/>
      <c r="O60" s="153"/>
      <c r="P60" s="153"/>
      <c r="Q60" s="153"/>
      <c r="R60" s="154"/>
      <c r="S60" s="155"/>
      <c r="T60" s="143"/>
      <c r="U60" s="143"/>
      <c r="V60" s="143"/>
      <c r="W60" s="156"/>
      <c r="X60" s="156">
        <f t="shared" si="12"/>
        <v>0</v>
      </c>
      <c r="Y60" s="156"/>
      <c r="Z60" s="156">
        <f t="shared" si="13"/>
        <v>0</v>
      </c>
      <c r="AA60" s="156">
        <f t="shared" si="14"/>
        <v>0</v>
      </c>
      <c r="AB60" s="156">
        <f t="shared" si="15"/>
        <v>0</v>
      </c>
      <c r="AC60" s="156">
        <f t="shared" si="16"/>
        <v>0</v>
      </c>
      <c r="AD60" s="156">
        <f t="shared" si="17"/>
        <v>0</v>
      </c>
      <c r="AE60" s="157"/>
      <c r="AF60" s="158"/>
      <c r="AG60" s="159"/>
      <c r="AO60" s="186" t="str">
        <f>IF(X60&gt;0,IF(AE60="受託",項目値マスタ!$G$2,項目値マスタ!$G$3),"")</f>
        <v/>
      </c>
      <c r="AP60" s="186">
        <f t="shared" si="18"/>
        <v>7.0000000000000007E-2</v>
      </c>
    </row>
    <row r="61" spans="1:42" ht="21.75" customHeight="1">
      <c r="A61" s="145"/>
      <c r="B61" s="146"/>
      <c r="C61" s="145"/>
      <c r="D61" s="146"/>
      <c r="E61" s="147"/>
      <c r="F61" s="148"/>
      <c r="G61" s="149"/>
      <c r="H61" s="149"/>
      <c r="I61" s="150"/>
      <c r="J61" s="151"/>
      <c r="K61" s="149"/>
      <c r="L61" s="152"/>
      <c r="M61" s="147"/>
      <c r="N61" s="153"/>
      <c r="O61" s="153"/>
      <c r="P61" s="153"/>
      <c r="Q61" s="153"/>
      <c r="R61" s="154"/>
      <c r="S61" s="155"/>
      <c r="T61" s="143"/>
      <c r="U61" s="143"/>
      <c r="V61" s="143"/>
      <c r="W61" s="156"/>
      <c r="X61" s="156">
        <f t="shared" si="12"/>
        <v>0</v>
      </c>
      <c r="Y61" s="156"/>
      <c r="Z61" s="156">
        <f t="shared" si="13"/>
        <v>0</v>
      </c>
      <c r="AA61" s="156">
        <f t="shared" si="14"/>
        <v>0</v>
      </c>
      <c r="AB61" s="156">
        <f t="shared" si="15"/>
        <v>0</v>
      </c>
      <c r="AC61" s="156">
        <f t="shared" si="16"/>
        <v>0</v>
      </c>
      <c r="AD61" s="156">
        <f t="shared" si="17"/>
        <v>0</v>
      </c>
      <c r="AE61" s="157"/>
      <c r="AF61" s="158"/>
      <c r="AG61" s="159"/>
      <c r="AO61" s="186" t="str">
        <f>IF(X61&gt;0,IF(AE61="受託",項目値マスタ!$G$2,項目値マスタ!$G$3),"")</f>
        <v/>
      </c>
      <c r="AP61" s="186">
        <f t="shared" si="18"/>
        <v>7.0000000000000007E-2</v>
      </c>
    </row>
    <row r="62" spans="1:42" ht="21.75" customHeight="1">
      <c r="A62" s="145"/>
      <c r="B62" s="146"/>
      <c r="C62" s="145"/>
      <c r="D62" s="146"/>
      <c r="E62" s="147"/>
      <c r="F62" s="148"/>
      <c r="G62" s="149"/>
      <c r="H62" s="149"/>
      <c r="I62" s="150"/>
      <c r="J62" s="151"/>
      <c r="K62" s="149"/>
      <c r="L62" s="152"/>
      <c r="M62" s="147"/>
      <c r="N62" s="153"/>
      <c r="O62" s="153"/>
      <c r="P62" s="153"/>
      <c r="Q62" s="153"/>
      <c r="R62" s="154"/>
      <c r="S62" s="155"/>
      <c r="T62" s="143"/>
      <c r="U62" s="143"/>
      <c r="V62" s="143"/>
      <c r="W62" s="156"/>
      <c r="X62" s="156">
        <f t="shared" si="12"/>
        <v>0</v>
      </c>
      <c r="Y62" s="156"/>
      <c r="Z62" s="156">
        <f t="shared" si="13"/>
        <v>0</v>
      </c>
      <c r="AA62" s="156">
        <f t="shared" si="14"/>
        <v>0</v>
      </c>
      <c r="AB62" s="156">
        <f t="shared" si="15"/>
        <v>0</v>
      </c>
      <c r="AC62" s="156">
        <f t="shared" si="16"/>
        <v>0</v>
      </c>
      <c r="AD62" s="156">
        <f t="shared" si="17"/>
        <v>0</v>
      </c>
      <c r="AE62" s="157"/>
      <c r="AF62" s="158"/>
      <c r="AG62" s="159"/>
      <c r="AO62" s="186" t="str">
        <f>IF(X62&gt;0,IF(AE62="受託",項目値マスタ!$G$2,項目値マスタ!$G$3),"")</f>
        <v/>
      </c>
      <c r="AP62" s="186">
        <f t="shared" si="18"/>
        <v>7.0000000000000007E-2</v>
      </c>
    </row>
    <row r="63" spans="1:42" ht="21.75" customHeight="1">
      <c r="A63" s="145"/>
      <c r="B63" s="146"/>
      <c r="C63" s="145"/>
      <c r="D63" s="146"/>
      <c r="E63" s="147"/>
      <c r="F63" s="148"/>
      <c r="G63" s="149"/>
      <c r="H63" s="149"/>
      <c r="I63" s="150"/>
      <c r="J63" s="151"/>
      <c r="K63" s="149"/>
      <c r="L63" s="152"/>
      <c r="M63" s="147"/>
      <c r="N63" s="153"/>
      <c r="O63" s="153"/>
      <c r="P63" s="153"/>
      <c r="Q63" s="153"/>
      <c r="R63" s="154"/>
      <c r="S63" s="155"/>
      <c r="T63" s="143"/>
      <c r="U63" s="143"/>
      <c r="V63" s="143"/>
      <c r="W63" s="156"/>
      <c r="X63" s="156">
        <f t="shared" si="12"/>
        <v>0</v>
      </c>
      <c r="Y63" s="156"/>
      <c r="Z63" s="156">
        <f t="shared" si="13"/>
        <v>0</v>
      </c>
      <c r="AA63" s="156">
        <f t="shared" si="14"/>
        <v>0</v>
      </c>
      <c r="AB63" s="156">
        <f t="shared" si="15"/>
        <v>0</v>
      </c>
      <c r="AC63" s="156">
        <f t="shared" si="16"/>
        <v>0</v>
      </c>
      <c r="AD63" s="156">
        <f t="shared" si="17"/>
        <v>0</v>
      </c>
      <c r="AE63" s="157"/>
      <c r="AF63" s="158"/>
      <c r="AG63" s="159"/>
      <c r="AO63" s="186" t="str">
        <f>IF(X63&gt;0,IF(AE63="受託",項目値マスタ!$G$2,項目値マスタ!$G$3),"")</f>
        <v/>
      </c>
      <c r="AP63" s="186">
        <f t="shared" si="18"/>
        <v>7.0000000000000007E-2</v>
      </c>
    </row>
    <row r="64" spans="1:42" ht="21.75" customHeight="1">
      <c r="A64" s="145"/>
      <c r="B64" s="146"/>
      <c r="C64" s="145"/>
      <c r="D64" s="146"/>
      <c r="E64" s="147"/>
      <c r="F64" s="148"/>
      <c r="G64" s="149"/>
      <c r="H64" s="149"/>
      <c r="I64" s="150"/>
      <c r="J64" s="151"/>
      <c r="K64" s="149"/>
      <c r="L64" s="152"/>
      <c r="M64" s="147"/>
      <c r="N64" s="153"/>
      <c r="O64" s="153"/>
      <c r="P64" s="153"/>
      <c r="Q64" s="153"/>
      <c r="R64" s="154"/>
      <c r="S64" s="155"/>
      <c r="T64" s="143"/>
      <c r="U64" s="143"/>
      <c r="V64" s="143"/>
      <c r="W64" s="156"/>
      <c r="X64" s="156">
        <f t="shared" si="12"/>
        <v>0</v>
      </c>
      <c r="Y64" s="156"/>
      <c r="Z64" s="156">
        <f t="shared" si="13"/>
        <v>0</v>
      </c>
      <c r="AA64" s="156">
        <f t="shared" si="14"/>
        <v>0</v>
      </c>
      <c r="AB64" s="156">
        <f t="shared" si="15"/>
        <v>0</v>
      </c>
      <c r="AC64" s="156">
        <f t="shared" si="16"/>
        <v>0</v>
      </c>
      <c r="AD64" s="156">
        <f t="shared" si="17"/>
        <v>0</v>
      </c>
      <c r="AE64" s="157"/>
      <c r="AF64" s="158"/>
      <c r="AG64" s="159"/>
      <c r="AO64" s="186" t="str">
        <f>IF(X64&gt;0,IF(AE64="受託",項目値マスタ!$G$2,項目値マスタ!$G$3),"")</f>
        <v/>
      </c>
      <c r="AP64" s="186">
        <f t="shared" si="18"/>
        <v>7.0000000000000007E-2</v>
      </c>
    </row>
    <row r="65" spans="1:42" ht="21.75" customHeight="1">
      <c r="A65" s="145"/>
      <c r="B65" s="146"/>
      <c r="C65" s="145"/>
      <c r="D65" s="146"/>
      <c r="E65" s="147"/>
      <c r="F65" s="148"/>
      <c r="G65" s="149"/>
      <c r="H65" s="149"/>
      <c r="I65" s="150"/>
      <c r="J65" s="151"/>
      <c r="K65" s="149"/>
      <c r="L65" s="152"/>
      <c r="M65" s="147"/>
      <c r="N65" s="153"/>
      <c r="O65" s="153"/>
      <c r="P65" s="153"/>
      <c r="Q65" s="153"/>
      <c r="R65" s="154"/>
      <c r="S65" s="155"/>
      <c r="T65" s="143"/>
      <c r="U65" s="143"/>
      <c r="V65" s="143"/>
      <c r="W65" s="156"/>
      <c r="X65" s="156">
        <f t="shared" si="12"/>
        <v>0</v>
      </c>
      <c r="Y65" s="156"/>
      <c r="Z65" s="156">
        <f t="shared" si="13"/>
        <v>0</v>
      </c>
      <c r="AA65" s="156">
        <f t="shared" si="14"/>
        <v>0</v>
      </c>
      <c r="AB65" s="156">
        <f t="shared" si="15"/>
        <v>0</v>
      </c>
      <c r="AC65" s="156">
        <f t="shared" si="16"/>
        <v>0</v>
      </c>
      <c r="AD65" s="156">
        <f t="shared" si="17"/>
        <v>0</v>
      </c>
      <c r="AE65" s="157"/>
      <c r="AF65" s="158"/>
      <c r="AG65" s="159"/>
      <c r="AO65" s="186" t="str">
        <f>IF(X65&gt;0,IF(AE65="受託",項目値マスタ!$G$2,項目値マスタ!$G$3),"")</f>
        <v/>
      </c>
      <c r="AP65" s="186">
        <f t="shared" si="18"/>
        <v>7.0000000000000007E-2</v>
      </c>
    </row>
    <row r="66" spans="1:42" ht="21.75" customHeight="1">
      <c r="A66" s="145"/>
      <c r="B66" s="146"/>
      <c r="C66" s="145"/>
      <c r="D66" s="146"/>
      <c r="E66" s="147"/>
      <c r="F66" s="148"/>
      <c r="G66" s="149"/>
      <c r="H66" s="149"/>
      <c r="I66" s="150"/>
      <c r="J66" s="151"/>
      <c r="K66" s="149"/>
      <c r="L66" s="152"/>
      <c r="M66" s="147"/>
      <c r="N66" s="153"/>
      <c r="O66" s="153"/>
      <c r="P66" s="153"/>
      <c r="Q66" s="153"/>
      <c r="R66" s="154"/>
      <c r="S66" s="155"/>
      <c r="T66" s="143"/>
      <c r="U66" s="143"/>
      <c r="V66" s="143"/>
      <c r="W66" s="156"/>
      <c r="X66" s="156">
        <f t="shared" si="12"/>
        <v>0</v>
      </c>
      <c r="Y66" s="156"/>
      <c r="Z66" s="156">
        <f t="shared" si="13"/>
        <v>0</v>
      </c>
      <c r="AA66" s="156">
        <f t="shared" si="14"/>
        <v>0</v>
      </c>
      <c r="AB66" s="156">
        <f t="shared" si="15"/>
        <v>0</v>
      </c>
      <c r="AC66" s="156">
        <f t="shared" si="16"/>
        <v>0</v>
      </c>
      <c r="AD66" s="156">
        <f t="shared" si="17"/>
        <v>0</v>
      </c>
      <c r="AE66" s="157"/>
      <c r="AF66" s="158"/>
      <c r="AG66" s="159"/>
      <c r="AO66" s="186" t="str">
        <f>IF(X66&gt;0,IF(AE66="受託",項目値マスタ!$G$2,項目値マスタ!$G$3),"")</f>
        <v/>
      </c>
      <c r="AP66" s="186">
        <f t="shared" si="18"/>
        <v>7.0000000000000007E-2</v>
      </c>
    </row>
    <row r="67" spans="1:42" ht="21.75" customHeight="1">
      <c r="A67" s="145"/>
      <c r="B67" s="146"/>
      <c r="C67" s="145"/>
      <c r="D67" s="146"/>
      <c r="E67" s="147"/>
      <c r="F67" s="148"/>
      <c r="G67" s="149"/>
      <c r="H67" s="149"/>
      <c r="I67" s="150"/>
      <c r="J67" s="151"/>
      <c r="K67" s="149"/>
      <c r="L67" s="152"/>
      <c r="M67" s="147"/>
      <c r="N67" s="153"/>
      <c r="O67" s="153"/>
      <c r="P67" s="153"/>
      <c r="Q67" s="153"/>
      <c r="R67" s="154"/>
      <c r="S67" s="155"/>
      <c r="T67" s="143"/>
      <c r="U67" s="143"/>
      <c r="V67" s="143"/>
      <c r="W67" s="156"/>
      <c r="X67" s="156">
        <f t="shared" si="12"/>
        <v>0</v>
      </c>
      <c r="Y67" s="156"/>
      <c r="Z67" s="156">
        <f t="shared" si="13"/>
        <v>0</v>
      </c>
      <c r="AA67" s="156">
        <f t="shared" si="14"/>
        <v>0</v>
      </c>
      <c r="AB67" s="156">
        <f t="shared" si="15"/>
        <v>0</v>
      </c>
      <c r="AC67" s="156">
        <f t="shared" si="16"/>
        <v>0</v>
      </c>
      <c r="AD67" s="156">
        <f t="shared" si="17"/>
        <v>0</v>
      </c>
      <c r="AE67" s="157"/>
      <c r="AF67" s="158"/>
      <c r="AG67" s="159"/>
      <c r="AO67" s="186" t="str">
        <f>IF(X67&gt;0,IF(AE67="受託",項目値マスタ!$G$2,項目値マスタ!$G$3),"")</f>
        <v/>
      </c>
      <c r="AP67" s="186">
        <f t="shared" si="18"/>
        <v>7.0000000000000007E-2</v>
      </c>
    </row>
    <row r="68" spans="1:42" ht="21.75" customHeight="1">
      <c r="A68" s="145"/>
      <c r="B68" s="146"/>
      <c r="C68" s="145"/>
      <c r="D68" s="146"/>
      <c r="E68" s="147"/>
      <c r="F68" s="148"/>
      <c r="G68" s="149"/>
      <c r="H68" s="149"/>
      <c r="I68" s="150"/>
      <c r="J68" s="151"/>
      <c r="K68" s="149"/>
      <c r="L68" s="152"/>
      <c r="M68" s="147"/>
      <c r="N68" s="153"/>
      <c r="O68" s="153"/>
      <c r="P68" s="153"/>
      <c r="Q68" s="153"/>
      <c r="R68" s="154"/>
      <c r="S68" s="155"/>
      <c r="T68" s="143"/>
      <c r="U68" s="143"/>
      <c r="V68" s="143"/>
      <c r="W68" s="156"/>
      <c r="X68" s="156">
        <f t="shared" si="12"/>
        <v>0</v>
      </c>
      <c r="Y68" s="156"/>
      <c r="Z68" s="156">
        <f t="shared" si="13"/>
        <v>0</v>
      </c>
      <c r="AA68" s="156">
        <f t="shared" si="14"/>
        <v>0</v>
      </c>
      <c r="AB68" s="156">
        <f t="shared" si="15"/>
        <v>0</v>
      </c>
      <c r="AC68" s="156">
        <f t="shared" si="16"/>
        <v>0</v>
      </c>
      <c r="AD68" s="156">
        <f t="shared" si="17"/>
        <v>0</v>
      </c>
      <c r="AE68" s="157"/>
      <c r="AF68" s="158"/>
      <c r="AG68" s="159"/>
      <c r="AO68" s="186" t="str">
        <f>IF(X68&gt;0,IF(AE68="受託",項目値マスタ!$G$2,項目値マスタ!$G$3),"")</f>
        <v/>
      </c>
      <c r="AP68" s="186">
        <f t="shared" si="18"/>
        <v>7.0000000000000007E-2</v>
      </c>
    </row>
    <row r="69" spans="1:42" ht="21.75" customHeight="1">
      <c r="A69" s="145"/>
      <c r="B69" s="146"/>
      <c r="C69" s="145"/>
      <c r="D69" s="146"/>
      <c r="E69" s="147"/>
      <c r="F69" s="148"/>
      <c r="G69" s="149"/>
      <c r="H69" s="149"/>
      <c r="I69" s="150"/>
      <c r="J69" s="151"/>
      <c r="K69" s="149"/>
      <c r="L69" s="152"/>
      <c r="M69" s="147"/>
      <c r="N69" s="153"/>
      <c r="O69" s="153"/>
      <c r="P69" s="153"/>
      <c r="Q69" s="153"/>
      <c r="R69" s="154"/>
      <c r="S69" s="155"/>
      <c r="T69" s="143"/>
      <c r="U69" s="143"/>
      <c r="V69" s="143"/>
      <c r="W69" s="156"/>
      <c r="X69" s="156">
        <f t="shared" si="12"/>
        <v>0</v>
      </c>
      <c r="Y69" s="156"/>
      <c r="Z69" s="156">
        <f t="shared" si="13"/>
        <v>0</v>
      </c>
      <c r="AA69" s="156">
        <f t="shared" si="14"/>
        <v>0</v>
      </c>
      <c r="AB69" s="156">
        <f t="shared" si="15"/>
        <v>0</v>
      </c>
      <c r="AC69" s="156">
        <f t="shared" si="16"/>
        <v>0</v>
      </c>
      <c r="AD69" s="156">
        <f t="shared" si="17"/>
        <v>0</v>
      </c>
      <c r="AE69" s="157"/>
      <c r="AF69" s="158"/>
      <c r="AG69" s="159"/>
      <c r="AO69" s="186" t="str">
        <f>IF(X69&gt;0,IF(AE69="受託",項目値マスタ!$G$2,項目値マスタ!$G$3),"")</f>
        <v/>
      </c>
      <c r="AP69" s="186">
        <f t="shared" si="18"/>
        <v>7.0000000000000007E-2</v>
      </c>
    </row>
    <row r="70" spans="1:42" ht="21.75" customHeight="1">
      <c r="A70" s="145"/>
      <c r="B70" s="146"/>
      <c r="C70" s="145"/>
      <c r="D70" s="146"/>
      <c r="E70" s="147"/>
      <c r="F70" s="148"/>
      <c r="G70" s="149"/>
      <c r="H70" s="149"/>
      <c r="I70" s="150"/>
      <c r="J70" s="151"/>
      <c r="K70" s="149"/>
      <c r="L70" s="152"/>
      <c r="M70" s="147"/>
      <c r="N70" s="153"/>
      <c r="O70" s="153"/>
      <c r="P70" s="153"/>
      <c r="Q70" s="153"/>
      <c r="R70" s="154"/>
      <c r="S70" s="155"/>
      <c r="T70" s="143"/>
      <c r="U70" s="143"/>
      <c r="V70" s="143"/>
      <c r="W70" s="156"/>
      <c r="X70" s="156">
        <f t="shared" si="12"/>
        <v>0</v>
      </c>
      <c r="Y70" s="156"/>
      <c r="Z70" s="156">
        <f t="shared" si="13"/>
        <v>0</v>
      </c>
      <c r="AA70" s="156">
        <f t="shared" si="14"/>
        <v>0</v>
      </c>
      <c r="AB70" s="156">
        <f t="shared" si="15"/>
        <v>0</v>
      </c>
      <c r="AC70" s="156">
        <f t="shared" si="16"/>
        <v>0</v>
      </c>
      <c r="AD70" s="156">
        <f t="shared" si="17"/>
        <v>0</v>
      </c>
      <c r="AE70" s="157"/>
      <c r="AF70" s="158"/>
      <c r="AG70" s="159"/>
      <c r="AO70" s="186" t="str">
        <f>IF(X70&gt;0,IF(AE70="受託",項目値マスタ!$G$2,項目値マスタ!$G$3),"")</f>
        <v/>
      </c>
      <c r="AP70" s="186">
        <f t="shared" si="18"/>
        <v>7.0000000000000007E-2</v>
      </c>
    </row>
    <row r="71" spans="1:42" ht="21.75" customHeight="1">
      <c r="A71" s="145"/>
      <c r="B71" s="146"/>
      <c r="C71" s="145"/>
      <c r="D71" s="146"/>
      <c r="E71" s="147"/>
      <c r="F71" s="148"/>
      <c r="G71" s="149"/>
      <c r="H71" s="149"/>
      <c r="I71" s="150"/>
      <c r="J71" s="151"/>
      <c r="K71" s="149"/>
      <c r="L71" s="152"/>
      <c r="M71" s="147"/>
      <c r="N71" s="153"/>
      <c r="O71" s="153"/>
      <c r="P71" s="153"/>
      <c r="Q71" s="153"/>
      <c r="R71" s="154"/>
      <c r="S71" s="155"/>
      <c r="T71" s="143"/>
      <c r="U71" s="143"/>
      <c r="V71" s="143"/>
      <c r="W71" s="156"/>
      <c r="X71" s="156">
        <f t="shared" si="12"/>
        <v>0</v>
      </c>
      <c r="Y71" s="156"/>
      <c r="Z71" s="156">
        <f t="shared" si="13"/>
        <v>0</v>
      </c>
      <c r="AA71" s="156">
        <f t="shared" si="14"/>
        <v>0</v>
      </c>
      <c r="AB71" s="156">
        <f t="shared" si="15"/>
        <v>0</v>
      </c>
      <c r="AC71" s="156">
        <f t="shared" si="16"/>
        <v>0</v>
      </c>
      <c r="AD71" s="156">
        <f t="shared" si="17"/>
        <v>0</v>
      </c>
      <c r="AE71" s="157"/>
      <c r="AF71" s="158"/>
      <c r="AG71" s="159"/>
      <c r="AO71" s="186" t="str">
        <f>IF(X71&gt;0,IF(AE71="受託",項目値マスタ!$G$2,項目値マスタ!$G$3),"")</f>
        <v/>
      </c>
      <c r="AP71" s="186">
        <f t="shared" si="18"/>
        <v>7.0000000000000007E-2</v>
      </c>
    </row>
    <row r="72" spans="1:42" ht="21.75" customHeight="1">
      <c r="A72" s="145"/>
      <c r="B72" s="146"/>
      <c r="C72" s="145"/>
      <c r="D72" s="146"/>
      <c r="E72" s="147"/>
      <c r="F72" s="148"/>
      <c r="G72" s="149"/>
      <c r="H72" s="149"/>
      <c r="I72" s="150"/>
      <c r="J72" s="151"/>
      <c r="K72" s="149"/>
      <c r="L72" s="152"/>
      <c r="M72" s="147"/>
      <c r="N72" s="153"/>
      <c r="O72" s="153"/>
      <c r="P72" s="153"/>
      <c r="Q72" s="153"/>
      <c r="R72" s="154"/>
      <c r="S72" s="155"/>
      <c r="T72" s="143"/>
      <c r="U72" s="143"/>
      <c r="V72" s="143"/>
      <c r="W72" s="156"/>
      <c r="X72" s="156">
        <f t="shared" si="12"/>
        <v>0</v>
      </c>
      <c r="Y72" s="156"/>
      <c r="Z72" s="156">
        <f t="shared" si="13"/>
        <v>0</v>
      </c>
      <c r="AA72" s="156">
        <f t="shared" si="14"/>
        <v>0</v>
      </c>
      <c r="AB72" s="156">
        <f t="shared" si="15"/>
        <v>0</v>
      </c>
      <c r="AC72" s="156">
        <f t="shared" si="16"/>
        <v>0</v>
      </c>
      <c r="AD72" s="156">
        <f t="shared" si="17"/>
        <v>0</v>
      </c>
      <c r="AE72" s="157"/>
      <c r="AF72" s="158"/>
      <c r="AG72" s="159"/>
      <c r="AO72" s="186" t="str">
        <f>IF(X72&gt;0,IF(AE72="受託",項目値マスタ!$G$2,項目値マスタ!$G$3),"")</f>
        <v/>
      </c>
      <c r="AP72" s="186">
        <f t="shared" si="18"/>
        <v>7.0000000000000007E-2</v>
      </c>
    </row>
    <row r="73" spans="1:42" ht="21.75" customHeight="1">
      <c r="A73" s="145"/>
      <c r="B73" s="146"/>
      <c r="C73" s="145"/>
      <c r="D73" s="146"/>
      <c r="E73" s="147"/>
      <c r="F73" s="148"/>
      <c r="G73" s="149"/>
      <c r="H73" s="149"/>
      <c r="I73" s="150"/>
      <c r="J73" s="151"/>
      <c r="K73" s="149"/>
      <c r="L73" s="152"/>
      <c r="M73" s="147"/>
      <c r="N73" s="153"/>
      <c r="O73" s="153"/>
      <c r="P73" s="153"/>
      <c r="Q73" s="153"/>
      <c r="R73" s="154"/>
      <c r="S73" s="155"/>
      <c r="T73" s="143"/>
      <c r="U73" s="143"/>
      <c r="V73" s="143"/>
      <c r="W73" s="156"/>
      <c r="X73" s="156">
        <f t="shared" si="12"/>
        <v>0</v>
      </c>
      <c r="Y73" s="156"/>
      <c r="Z73" s="156">
        <f t="shared" si="13"/>
        <v>0</v>
      </c>
      <c r="AA73" s="156">
        <f t="shared" si="14"/>
        <v>0</v>
      </c>
      <c r="AB73" s="156">
        <f t="shared" si="15"/>
        <v>0</v>
      </c>
      <c r="AC73" s="156">
        <f t="shared" si="16"/>
        <v>0</v>
      </c>
      <c r="AD73" s="156">
        <f t="shared" si="17"/>
        <v>0</v>
      </c>
      <c r="AE73" s="157"/>
      <c r="AF73" s="158"/>
      <c r="AG73" s="159"/>
      <c r="AO73" s="186" t="str">
        <f>IF(X73&gt;0,IF(AE73="受託",項目値マスタ!$G$2,項目値マスタ!$G$3),"")</f>
        <v/>
      </c>
      <c r="AP73" s="186">
        <f t="shared" si="18"/>
        <v>7.0000000000000007E-2</v>
      </c>
    </row>
    <row r="74" spans="1:42" ht="21.75" customHeight="1">
      <c r="A74" s="145"/>
      <c r="B74" s="146"/>
      <c r="C74" s="145"/>
      <c r="D74" s="146"/>
      <c r="E74" s="147"/>
      <c r="F74" s="148"/>
      <c r="G74" s="149"/>
      <c r="H74" s="149"/>
      <c r="I74" s="150"/>
      <c r="J74" s="151"/>
      <c r="K74" s="149"/>
      <c r="L74" s="152"/>
      <c r="M74" s="147"/>
      <c r="N74" s="153"/>
      <c r="O74" s="153"/>
      <c r="P74" s="153"/>
      <c r="Q74" s="153"/>
      <c r="R74" s="154"/>
      <c r="S74" s="155"/>
      <c r="T74" s="143"/>
      <c r="U74" s="143"/>
      <c r="V74" s="143"/>
      <c r="W74" s="156"/>
      <c r="X74" s="156">
        <f t="shared" si="12"/>
        <v>0</v>
      </c>
      <c r="Y74" s="156"/>
      <c r="Z74" s="156">
        <f t="shared" si="13"/>
        <v>0</v>
      </c>
      <c r="AA74" s="156">
        <f t="shared" si="14"/>
        <v>0</v>
      </c>
      <c r="AB74" s="156">
        <f t="shared" si="15"/>
        <v>0</v>
      </c>
      <c r="AC74" s="156">
        <f t="shared" si="16"/>
        <v>0</v>
      </c>
      <c r="AD74" s="156">
        <f t="shared" si="17"/>
        <v>0</v>
      </c>
      <c r="AE74" s="157"/>
      <c r="AF74" s="158"/>
      <c r="AG74" s="159"/>
      <c r="AO74" s="186" t="str">
        <f>IF(X74&gt;0,IF(AE74="受託",項目値マスタ!$G$2,項目値マスタ!$G$3),"")</f>
        <v/>
      </c>
      <c r="AP74" s="186">
        <f t="shared" si="18"/>
        <v>7.0000000000000007E-2</v>
      </c>
    </row>
    <row r="75" spans="1:42" ht="21.75" customHeight="1">
      <c r="A75" s="145"/>
      <c r="B75" s="146"/>
      <c r="C75" s="145"/>
      <c r="D75" s="146"/>
      <c r="E75" s="147"/>
      <c r="F75" s="148"/>
      <c r="G75" s="149"/>
      <c r="H75" s="149"/>
      <c r="I75" s="150"/>
      <c r="J75" s="151"/>
      <c r="K75" s="149"/>
      <c r="L75" s="152"/>
      <c r="M75" s="147"/>
      <c r="N75" s="153"/>
      <c r="O75" s="153"/>
      <c r="P75" s="153"/>
      <c r="Q75" s="153"/>
      <c r="R75" s="154"/>
      <c r="S75" s="155"/>
      <c r="T75" s="143"/>
      <c r="U75" s="143"/>
      <c r="V75" s="143"/>
      <c r="W75" s="156"/>
      <c r="X75" s="156">
        <f t="shared" si="12"/>
        <v>0</v>
      </c>
      <c r="Y75" s="156"/>
      <c r="Z75" s="156">
        <f t="shared" si="13"/>
        <v>0</v>
      </c>
      <c r="AA75" s="156">
        <f t="shared" si="14"/>
        <v>0</v>
      </c>
      <c r="AB75" s="156">
        <f t="shared" si="15"/>
        <v>0</v>
      </c>
      <c r="AC75" s="156">
        <f t="shared" si="16"/>
        <v>0</v>
      </c>
      <c r="AD75" s="156">
        <f t="shared" si="17"/>
        <v>0</v>
      </c>
      <c r="AE75" s="157"/>
      <c r="AF75" s="158"/>
      <c r="AG75" s="159"/>
      <c r="AO75" s="186" t="str">
        <f>IF(X75&gt;0,IF(AE75="受託",項目値マスタ!$G$2,項目値マスタ!$G$3),"")</f>
        <v/>
      </c>
      <c r="AP75" s="186">
        <f t="shared" si="18"/>
        <v>7.0000000000000007E-2</v>
      </c>
    </row>
    <row r="76" spans="1:42" ht="21.75" customHeight="1">
      <c r="A76" s="145"/>
      <c r="B76" s="146"/>
      <c r="C76" s="145"/>
      <c r="D76" s="146"/>
      <c r="E76" s="147"/>
      <c r="F76" s="148"/>
      <c r="G76" s="149"/>
      <c r="H76" s="149"/>
      <c r="I76" s="150"/>
      <c r="J76" s="151"/>
      <c r="K76" s="149"/>
      <c r="L76" s="152"/>
      <c r="M76" s="147"/>
      <c r="N76" s="153"/>
      <c r="O76" s="153"/>
      <c r="P76" s="153"/>
      <c r="Q76" s="153"/>
      <c r="R76" s="154"/>
      <c r="S76" s="155"/>
      <c r="T76" s="143"/>
      <c r="U76" s="143"/>
      <c r="V76" s="143"/>
      <c r="W76" s="156"/>
      <c r="X76" s="156">
        <f t="shared" si="12"/>
        <v>0</v>
      </c>
      <c r="Y76" s="156"/>
      <c r="Z76" s="156">
        <f t="shared" si="13"/>
        <v>0</v>
      </c>
      <c r="AA76" s="156">
        <f t="shared" si="14"/>
        <v>0</v>
      </c>
      <c r="AB76" s="156">
        <f t="shared" si="15"/>
        <v>0</v>
      </c>
      <c r="AC76" s="156">
        <f t="shared" si="16"/>
        <v>0</v>
      </c>
      <c r="AD76" s="156">
        <f t="shared" si="17"/>
        <v>0</v>
      </c>
      <c r="AE76" s="157"/>
      <c r="AF76" s="158"/>
      <c r="AG76" s="159"/>
      <c r="AO76" s="186" t="str">
        <f>IF(X76&gt;0,IF(AE76="受託",項目値マスタ!$G$2,項目値マスタ!$G$3),"")</f>
        <v/>
      </c>
      <c r="AP76" s="186">
        <f t="shared" si="18"/>
        <v>7.0000000000000007E-2</v>
      </c>
    </row>
    <row r="77" spans="1:42" ht="21.75" customHeight="1">
      <c r="A77" s="145"/>
      <c r="B77" s="146"/>
      <c r="C77" s="145"/>
      <c r="D77" s="146"/>
      <c r="E77" s="147"/>
      <c r="F77" s="148"/>
      <c r="G77" s="149"/>
      <c r="H77" s="149"/>
      <c r="I77" s="150"/>
      <c r="J77" s="151"/>
      <c r="K77" s="149"/>
      <c r="L77" s="152"/>
      <c r="M77" s="147"/>
      <c r="N77" s="153"/>
      <c r="O77" s="153"/>
      <c r="P77" s="153"/>
      <c r="Q77" s="153"/>
      <c r="R77" s="154"/>
      <c r="S77" s="155"/>
      <c r="T77" s="143"/>
      <c r="U77" s="143"/>
      <c r="V77" s="143"/>
      <c r="W77" s="156"/>
      <c r="X77" s="156">
        <f t="shared" si="12"/>
        <v>0</v>
      </c>
      <c r="Y77" s="156"/>
      <c r="Z77" s="156">
        <f t="shared" si="13"/>
        <v>0</v>
      </c>
      <c r="AA77" s="156">
        <f t="shared" si="14"/>
        <v>0</v>
      </c>
      <c r="AB77" s="156">
        <f t="shared" si="15"/>
        <v>0</v>
      </c>
      <c r="AC77" s="156">
        <f t="shared" si="16"/>
        <v>0</v>
      </c>
      <c r="AD77" s="156">
        <f t="shared" si="17"/>
        <v>0</v>
      </c>
      <c r="AE77" s="157"/>
      <c r="AF77" s="158"/>
      <c r="AG77" s="159"/>
      <c r="AO77" s="186" t="str">
        <f>IF(X77&gt;0,IF(AE77="受託",項目値マスタ!$G$2,項目値マスタ!$G$3),"")</f>
        <v/>
      </c>
      <c r="AP77" s="186">
        <f t="shared" si="18"/>
        <v>7.0000000000000007E-2</v>
      </c>
    </row>
    <row r="78" spans="1:42" ht="21.75" customHeight="1">
      <c r="A78" s="145"/>
      <c r="B78" s="146"/>
      <c r="C78" s="145"/>
      <c r="D78" s="146"/>
      <c r="E78" s="147"/>
      <c r="F78" s="148"/>
      <c r="G78" s="149"/>
      <c r="H78" s="149"/>
      <c r="I78" s="150"/>
      <c r="J78" s="151"/>
      <c r="K78" s="149"/>
      <c r="L78" s="152"/>
      <c r="M78" s="147"/>
      <c r="N78" s="153"/>
      <c r="O78" s="153"/>
      <c r="P78" s="153"/>
      <c r="Q78" s="153"/>
      <c r="R78" s="154"/>
      <c r="S78" s="155"/>
      <c r="T78" s="143"/>
      <c r="U78" s="143"/>
      <c r="V78" s="143"/>
      <c r="W78" s="156"/>
      <c r="X78" s="156">
        <f t="shared" si="12"/>
        <v>0</v>
      </c>
      <c r="Y78" s="156"/>
      <c r="Z78" s="156">
        <f t="shared" si="13"/>
        <v>0</v>
      </c>
      <c r="AA78" s="156">
        <f t="shared" si="14"/>
        <v>0</v>
      </c>
      <c r="AB78" s="156">
        <f t="shared" si="15"/>
        <v>0</v>
      </c>
      <c r="AC78" s="156">
        <f t="shared" si="16"/>
        <v>0</v>
      </c>
      <c r="AD78" s="156">
        <f t="shared" si="17"/>
        <v>0</v>
      </c>
      <c r="AE78" s="157"/>
      <c r="AF78" s="158"/>
      <c r="AG78" s="159"/>
      <c r="AO78" s="186" t="str">
        <f>IF(X78&gt;0,IF(AE78="受託",項目値マスタ!$G$2,項目値マスタ!$G$3),"")</f>
        <v/>
      </c>
      <c r="AP78" s="186">
        <f t="shared" si="18"/>
        <v>7.0000000000000007E-2</v>
      </c>
    </row>
    <row r="79" spans="1:42" ht="21.75" customHeight="1">
      <c r="A79" s="145"/>
      <c r="B79" s="146"/>
      <c r="C79" s="145"/>
      <c r="D79" s="146"/>
      <c r="E79" s="147"/>
      <c r="F79" s="148"/>
      <c r="G79" s="149"/>
      <c r="H79" s="149"/>
      <c r="I79" s="150"/>
      <c r="J79" s="151"/>
      <c r="K79" s="149"/>
      <c r="L79" s="152"/>
      <c r="M79" s="147"/>
      <c r="N79" s="153"/>
      <c r="O79" s="153"/>
      <c r="P79" s="153"/>
      <c r="Q79" s="153"/>
      <c r="R79" s="154"/>
      <c r="S79" s="155"/>
      <c r="T79" s="143"/>
      <c r="U79" s="143"/>
      <c r="V79" s="143"/>
      <c r="W79" s="156"/>
      <c r="X79" s="156">
        <f t="shared" si="12"/>
        <v>0</v>
      </c>
      <c r="Y79" s="156"/>
      <c r="Z79" s="156">
        <f t="shared" si="13"/>
        <v>0</v>
      </c>
      <c r="AA79" s="156">
        <f t="shared" si="14"/>
        <v>0</v>
      </c>
      <c r="AB79" s="156">
        <f t="shared" si="15"/>
        <v>0</v>
      </c>
      <c r="AC79" s="156">
        <f t="shared" si="16"/>
        <v>0</v>
      </c>
      <c r="AD79" s="156">
        <f t="shared" si="17"/>
        <v>0</v>
      </c>
      <c r="AE79" s="157"/>
      <c r="AF79" s="158"/>
      <c r="AG79" s="159"/>
      <c r="AO79" s="186" t="str">
        <f>IF(X79&gt;0,IF(AE79="受託",項目値マスタ!$G$2,項目値マスタ!$G$3),"")</f>
        <v/>
      </c>
      <c r="AP79" s="186">
        <f t="shared" si="18"/>
        <v>7.0000000000000007E-2</v>
      </c>
    </row>
    <row r="80" spans="1:42" ht="21.75" customHeight="1">
      <c r="A80" s="145"/>
      <c r="B80" s="146"/>
      <c r="C80" s="145"/>
      <c r="D80" s="146"/>
      <c r="E80" s="147"/>
      <c r="F80" s="148"/>
      <c r="G80" s="149"/>
      <c r="H80" s="149"/>
      <c r="I80" s="150"/>
      <c r="J80" s="151"/>
      <c r="K80" s="149"/>
      <c r="L80" s="152"/>
      <c r="M80" s="147"/>
      <c r="N80" s="153"/>
      <c r="O80" s="153"/>
      <c r="P80" s="153"/>
      <c r="Q80" s="153"/>
      <c r="R80" s="154"/>
      <c r="S80" s="155"/>
      <c r="T80" s="143"/>
      <c r="U80" s="143"/>
      <c r="V80" s="143"/>
      <c r="W80" s="156"/>
      <c r="X80" s="156">
        <f t="shared" si="12"/>
        <v>0</v>
      </c>
      <c r="Y80" s="156"/>
      <c r="Z80" s="156">
        <f t="shared" si="13"/>
        <v>0</v>
      </c>
      <c r="AA80" s="156">
        <f t="shared" si="14"/>
        <v>0</v>
      </c>
      <c r="AB80" s="156">
        <f t="shared" si="15"/>
        <v>0</v>
      </c>
      <c r="AC80" s="156">
        <f t="shared" si="16"/>
        <v>0</v>
      </c>
      <c r="AD80" s="156">
        <f t="shared" si="17"/>
        <v>0</v>
      </c>
      <c r="AE80" s="157"/>
      <c r="AF80" s="158"/>
      <c r="AG80" s="159"/>
      <c r="AO80" s="186" t="str">
        <f>IF(X80&gt;0,IF(AE80="受託",項目値マスタ!$G$2,項目値マスタ!$G$3),"")</f>
        <v/>
      </c>
      <c r="AP80" s="186">
        <f t="shared" si="18"/>
        <v>7.0000000000000007E-2</v>
      </c>
    </row>
    <row r="81" spans="1:42" ht="21.75" customHeight="1">
      <c r="A81" s="145"/>
      <c r="B81" s="146"/>
      <c r="C81" s="145"/>
      <c r="D81" s="146"/>
      <c r="E81" s="147"/>
      <c r="F81" s="148"/>
      <c r="G81" s="149"/>
      <c r="H81" s="149"/>
      <c r="I81" s="150"/>
      <c r="J81" s="151"/>
      <c r="K81" s="149"/>
      <c r="L81" s="152"/>
      <c r="M81" s="147"/>
      <c r="N81" s="153"/>
      <c r="O81" s="153"/>
      <c r="P81" s="153"/>
      <c r="Q81" s="153"/>
      <c r="R81" s="154"/>
      <c r="S81" s="155"/>
      <c r="T81" s="143"/>
      <c r="U81" s="143"/>
      <c r="V81" s="143"/>
      <c r="W81" s="156"/>
      <c r="X81" s="156">
        <f t="shared" si="12"/>
        <v>0</v>
      </c>
      <c r="Y81" s="156"/>
      <c r="Z81" s="156">
        <f t="shared" si="13"/>
        <v>0</v>
      </c>
      <c r="AA81" s="156">
        <f t="shared" si="14"/>
        <v>0</v>
      </c>
      <c r="AB81" s="156">
        <f t="shared" si="15"/>
        <v>0</v>
      </c>
      <c r="AC81" s="156">
        <f t="shared" si="16"/>
        <v>0</v>
      </c>
      <c r="AD81" s="156">
        <f t="shared" si="17"/>
        <v>0</v>
      </c>
      <c r="AE81" s="157"/>
      <c r="AF81" s="158"/>
      <c r="AG81" s="159"/>
      <c r="AO81" s="186" t="str">
        <f>IF(X81&gt;0,IF(AE81="受託",項目値マスタ!$G$2,項目値マスタ!$G$3),"")</f>
        <v/>
      </c>
      <c r="AP81" s="186">
        <f t="shared" si="18"/>
        <v>7.0000000000000007E-2</v>
      </c>
    </row>
    <row r="82" spans="1:42" ht="21.75" customHeight="1">
      <c r="A82" s="145"/>
      <c r="B82" s="146"/>
      <c r="C82" s="145"/>
      <c r="D82" s="146"/>
      <c r="E82" s="147"/>
      <c r="F82" s="148"/>
      <c r="G82" s="149"/>
      <c r="H82" s="149"/>
      <c r="I82" s="150"/>
      <c r="J82" s="151"/>
      <c r="K82" s="149"/>
      <c r="L82" s="152"/>
      <c r="M82" s="147"/>
      <c r="N82" s="153"/>
      <c r="O82" s="153"/>
      <c r="P82" s="153"/>
      <c r="Q82" s="153"/>
      <c r="R82" s="154"/>
      <c r="S82" s="155"/>
      <c r="T82" s="143"/>
      <c r="U82" s="143"/>
      <c r="V82" s="143"/>
      <c r="W82" s="156"/>
      <c r="X82" s="156">
        <f t="shared" si="12"/>
        <v>0</v>
      </c>
      <c r="Y82" s="156"/>
      <c r="Z82" s="156">
        <f t="shared" si="13"/>
        <v>0</v>
      </c>
      <c r="AA82" s="156">
        <f t="shared" si="14"/>
        <v>0</v>
      </c>
      <c r="AB82" s="156">
        <f t="shared" si="15"/>
        <v>0</v>
      </c>
      <c r="AC82" s="156">
        <f t="shared" si="16"/>
        <v>0</v>
      </c>
      <c r="AD82" s="156">
        <f t="shared" si="17"/>
        <v>0</v>
      </c>
      <c r="AE82" s="157"/>
      <c r="AF82" s="158"/>
      <c r="AG82" s="159"/>
      <c r="AO82" s="186" t="str">
        <f>IF(X82&gt;0,IF(AE82="受託",項目値マスタ!$G$2,項目値マスタ!$G$3),"")</f>
        <v/>
      </c>
      <c r="AP82" s="186">
        <f t="shared" si="18"/>
        <v>7.0000000000000007E-2</v>
      </c>
    </row>
    <row r="83" spans="1:42" ht="21.75" customHeight="1">
      <c r="A83" s="145"/>
      <c r="B83" s="146"/>
      <c r="C83" s="145"/>
      <c r="D83" s="146"/>
      <c r="E83" s="147"/>
      <c r="F83" s="148"/>
      <c r="G83" s="149"/>
      <c r="H83" s="149"/>
      <c r="I83" s="150"/>
      <c r="J83" s="151"/>
      <c r="K83" s="149"/>
      <c r="L83" s="152"/>
      <c r="M83" s="147"/>
      <c r="N83" s="153"/>
      <c r="O83" s="153"/>
      <c r="P83" s="153"/>
      <c r="Q83" s="153"/>
      <c r="R83" s="154"/>
      <c r="S83" s="155"/>
      <c r="T83" s="143"/>
      <c r="U83" s="143"/>
      <c r="V83" s="143"/>
      <c r="W83" s="156"/>
      <c r="X83" s="156">
        <f t="shared" si="12"/>
        <v>0</v>
      </c>
      <c r="Y83" s="156"/>
      <c r="Z83" s="156">
        <f t="shared" si="13"/>
        <v>0</v>
      </c>
      <c r="AA83" s="156">
        <f t="shared" si="14"/>
        <v>0</v>
      </c>
      <c r="AB83" s="156">
        <f t="shared" si="15"/>
        <v>0</v>
      </c>
      <c r="AC83" s="156">
        <f t="shared" si="16"/>
        <v>0</v>
      </c>
      <c r="AD83" s="156">
        <f t="shared" si="17"/>
        <v>0</v>
      </c>
      <c r="AE83" s="157"/>
      <c r="AF83" s="158"/>
      <c r="AG83" s="159"/>
      <c r="AO83" s="186" t="str">
        <f>IF(X83&gt;0,IF(AE83="受託",項目値マスタ!$G$2,項目値マスタ!$G$3),"")</f>
        <v/>
      </c>
      <c r="AP83" s="186">
        <f t="shared" si="18"/>
        <v>7.0000000000000007E-2</v>
      </c>
    </row>
    <row r="84" spans="1:42" ht="21.75" customHeight="1">
      <c r="A84" s="145"/>
      <c r="B84" s="146"/>
      <c r="C84" s="145"/>
      <c r="D84" s="146"/>
      <c r="E84" s="147"/>
      <c r="F84" s="148"/>
      <c r="G84" s="149"/>
      <c r="H84" s="149"/>
      <c r="I84" s="150"/>
      <c r="J84" s="151"/>
      <c r="K84" s="149"/>
      <c r="L84" s="152"/>
      <c r="M84" s="147"/>
      <c r="N84" s="153"/>
      <c r="O84" s="153"/>
      <c r="P84" s="153"/>
      <c r="Q84" s="153"/>
      <c r="R84" s="154"/>
      <c r="S84" s="155"/>
      <c r="T84" s="143"/>
      <c r="U84" s="143"/>
      <c r="V84" s="143"/>
      <c r="W84" s="156"/>
      <c r="X84" s="156">
        <f t="shared" si="12"/>
        <v>0</v>
      </c>
      <c r="Y84" s="156"/>
      <c r="Z84" s="156">
        <f t="shared" si="13"/>
        <v>0</v>
      </c>
      <c r="AA84" s="156">
        <f t="shared" si="14"/>
        <v>0</v>
      </c>
      <c r="AB84" s="156">
        <f t="shared" si="15"/>
        <v>0</v>
      </c>
      <c r="AC84" s="156">
        <f t="shared" si="16"/>
        <v>0</v>
      </c>
      <c r="AD84" s="156">
        <f t="shared" si="17"/>
        <v>0</v>
      </c>
      <c r="AE84" s="157"/>
      <c r="AF84" s="158"/>
      <c r="AG84" s="159"/>
      <c r="AO84" s="186" t="str">
        <f>IF(X84&gt;0,IF(AE84="受託",項目値マスタ!$G$2,項目値マスタ!$G$3),"")</f>
        <v/>
      </c>
      <c r="AP84" s="186">
        <f t="shared" si="18"/>
        <v>7.0000000000000007E-2</v>
      </c>
    </row>
    <row r="85" spans="1:42" ht="21.75" customHeight="1">
      <c r="A85" s="145"/>
      <c r="B85" s="146"/>
      <c r="C85" s="145"/>
      <c r="D85" s="146"/>
      <c r="E85" s="147"/>
      <c r="F85" s="148"/>
      <c r="G85" s="149"/>
      <c r="H85" s="149"/>
      <c r="I85" s="150"/>
      <c r="J85" s="151"/>
      <c r="K85" s="149"/>
      <c r="L85" s="152"/>
      <c r="M85" s="147"/>
      <c r="N85" s="153"/>
      <c r="O85" s="153"/>
      <c r="P85" s="153"/>
      <c r="Q85" s="153"/>
      <c r="R85" s="154"/>
      <c r="S85" s="155"/>
      <c r="T85" s="143"/>
      <c r="U85" s="143"/>
      <c r="V85" s="143"/>
      <c r="W85" s="156"/>
      <c r="X85" s="156">
        <f t="shared" si="12"/>
        <v>0</v>
      </c>
      <c r="Y85" s="156"/>
      <c r="Z85" s="156">
        <f t="shared" si="13"/>
        <v>0</v>
      </c>
      <c r="AA85" s="156">
        <f t="shared" si="14"/>
        <v>0</v>
      </c>
      <c r="AB85" s="156">
        <f t="shared" si="15"/>
        <v>0</v>
      </c>
      <c r="AC85" s="156">
        <f t="shared" si="16"/>
        <v>0</v>
      </c>
      <c r="AD85" s="156">
        <f t="shared" si="17"/>
        <v>0</v>
      </c>
      <c r="AE85" s="157"/>
      <c r="AF85" s="158"/>
      <c r="AG85" s="159"/>
      <c r="AO85" s="186" t="str">
        <f>IF(X85&gt;0,IF(AE85="受託",項目値マスタ!$G$2,項目値マスタ!$G$3),"")</f>
        <v/>
      </c>
      <c r="AP85" s="186">
        <f t="shared" si="18"/>
        <v>7.0000000000000007E-2</v>
      </c>
    </row>
    <row r="86" spans="1:42" ht="21.75" customHeight="1">
      <c r="A86" s="145"/>
      <c r="B86" s="146"/>
      <c r="C86" s="145"/>
      <c r="D86" s="146"/>
      <c r="E86" s="147"/>
      <c r="F86" s="148"/>
      <c r="G86" s="149"/>
      <c r="H86" s="149"/>
      <c r="I86" s="150"/>
      <c r="J86" s="151"/>
      <c r="K86" s="149"/>
      <c r="L86" s="152"/>
      <c r="M86" s="147"/>
      <c r="N86" s="153"/>
      <c r="O86" s="153"/>
      <c r="P86" s="153"/>
      <c r="Q86" s="153"/>
      <c r="R86" s="154"/>
      <c r="S86" s="155"/>
      <c r="T86" s="143"/>
      <c r="U86" s="143"/>
      <c r="V86" s="143"/>
      <c r="W86" s="156"/>
      <c r="X86" s="156">
        <f t="shared" si="12"/>
        <v>0</v>
      </c>
      <c r="Y86" s="156"/>
      <c r="Z86" s="156">
        <f t="shared" si="13"/>
        <v>0</v>
      </c>
      <c r="AA86" s="156">
        <f t="shared" si="14"/>
        <v>0</v>
      </c>
      <c r="AB86" s="156">
        <f t="shared" si="15"/>
        <v>0</v>
      </c>
      <c r="AC86" s="156">
        <f t="shared" si="16"/>
        <v>0</v>
      </c>
      <c r="AD86" s="156">
        <f t="shared" si="17"/>
        <v>0</v>
      </c>
      <c r="AE86" s="157"/>
      <c r="AF86" s="158"/>
      <c r="AG86" s="159"/>
      <c r="AO86" s="186" t="str">
        <f>IF(X86&gt;0,IF(AE86="受託",項目値マスタ!$G$2,項目値マスタ!$G$3),"")</f>
        <v/>
      </c>
      <c r="AP86" s="186">
        <f t="shared" si="18"/>
        <v>7.0000000000000007E-2</v>
      </c>
    </row>
    <row r="87" spans="1:42" ht="21.75" customHeight="1">
      <c r="A87" s="145"/>
      <c r="B87" s="146"/>
      <c r="C87" s="145"/>
      <c r="D87" s="146"/>
      <c r="E87" s="147"/>
      <c r="F87" s="148"/>
      <c r="G87" s="149"/>
      <c r="H87" s="149"/>
      <c r="I87" s="150"/>
      <c r="J87" s="151"/>
      <c r="K87" s="149"/>
      <c r="L87" s="152"/>
      <c r="M87" s="147"/>
      <c r="N87" s="153"/>
      <c r="O87" s="153"/>
      <c r="P87" s="153"/>
      <c r="Q87" s="153"/>
      <c r="R87" s="154"/>
      <c r="S87" s="155"/>
      <c r="T87" s="143"/>
      <c r="U87" s="143"/>
      <c r="V87" s="143"/>
      <c r="W87" s="156"/>
      <c r="X87" s="156">
        <f t="shared" si="12"/>
        <v>0</v>
      </c>
      <c r="Y87" s="156"/>
      <c r="Z87" s="156">
        <f t="shared" si="13"/>
        <v>0</v>
      </c>
      <c r="AA87" s="156">
        <f t="shared" si="14"/>
        <v>0</v>
      </c>
      <c r="AB87" s="156">
        <f t="shared" si="15"/>
        <v>0</v>
      </c>
      <c r="AC87" s="156">
        <f t="shared" si="16"/>
        <v>0</v>
      </c>
      <c r="AD87" s="156">
        <f t="shared" si="17"/>
        <v>0</v>
      </c>
      <c r="AE87" s="157"/>
      <c r="AF87" s="158"/>
      <c r="AG87" s="159"/>
      <c r="AO87" s="186" t="str">
        <f>IF(X87&gt;0,IF(AE87="受託",項目値マスタ!$G$2,項目値マスタ!$G$3),"")</f>
        <v/>
      </c>
      <c r="AP87" s="186">
        <f t="shared" si="18"/>
        <v>7.0000000000000007E-2</v>
      </c>
    </row>
    <row r="88" spans="1:42" ht="21.75" customHeight="1">
      <c r="A88" s="145"/>
      <c r="B88" s="146"/>
      <c r="C88" s="145"/>
      <c r="D88" s="146"/>
      <c r="E88" s="147"/>
      <c r="F88" s="148"/>
      <c r="G88" s="149"/>
      <c r="H88" s="149"/>
      <c r="I88" s="150"/>
      <c r="J88" s="151"/>
      <c r="K88" s="149"/>
      <c r="L88" s="152"/>
      <c r="M88" s="147"/>
      <c r="N88" s="153"/>
      <c r="O88" s="153"/>
      <c r="P88" s="153"/>
      <c r="Q88" s="153"/>
      <c r="R88" s="154"/>
      <c r="S88" s="155"/>
      <c r="T88" s="143"/>
      <c r="U88" s="143"/>
      <c r="V88" s="143"/>
      <c r="W88" s="156"/>
      <c r="X88" s="156">
        <f t="shared" si="12"/>
        <v>0</v>
      </c>
      <c r="Y88" s="156"/>
      <c r="Z88" s="156">
        <f t="shared" si="13"/>
        <v>0</v>
      </c>
      <c r="AA88" s="156">
        <f t="shared" si="14"/>
        <v>0</v>
      </c>
      <c r="AB88" s="156">
        <f t="shared" si="15"/>
        <v>0</v>
      </c>
      <c r="AC88" s="156">
        <f t="shared" si="16"/>
        <v>0</v>
      </c>
      <c r="AD88" s="156">
        <f t="shared" si="17"/>
        <v>0</v>
      </c>
      <c r="AE88" s="157"/>
      <c r="AF88" s="158"/>
      <c r="AG88" s="159"/>
      <c r="AO88" s="186" t="str">
        <f>IF(X88&gt;0,IF(AE88="受託",項目値マスタ!$G$2,項目値マスタ!$G$3),"")</f>
        <v/>
      </c>
      <c r="AP88" s="186">
        <f t="shared" si="18"/>
        <v>7.0000000000000007E-2</v>
      </c>
    </row>
    <row r="89" spans="1:42" ht="21.75" customHeight="1">
      <c r="A89" s="145"/>
      <c r="B89" s="146"/>
      <c r="C89" s="145"/>
      <c r="D89" s="146"/>
      <c r="E89" s="147"/>
      <c r="F89" s="148"/>
      <c r="G89" s="149"/>
      <c r="H89" s="149"/>
      <c r="I89" s="150"/>
      <c r="J89" s="151"/>
      <c r="K89" s="149"/>
      <c r="L89" s="152"/>
      <c r="M89" s="147"/>
      <c r="N89" s="153"/>
      <c r="O89" s="153"/>
      <c r="P89" s="153"/>
      <c r="Q89" s="153"/>
      <c r="R89" s="154"/>
      <c r="S89" s="155"/>
      <c r="T89" s="143"/>
      <c r="U89" s="143"/>
      <c r="V89" s="143"/>
      <c r="W89" s="156"/>
      <c r="X89" s="156">
        <f t="shared" si="12"/>
        <v>0</v>
      </c>
      <c r="Y89" s="156"/>
      <c r="Z89" s="156">
        <f t="shared" si="13"/>
        <v>0</v>
      </c>
      <c r="AA89" s="156">
        <f t="shared" si="14"/>
        <v>0</v>
      </c>
      <c r="AB89" s="156">
        <f t="shared" si="15"/>
        <v>0</v>
      </c>
      <c r="AC89" s="156">
        <f t="shared" si="16"/>
        <v>0</v>
      </c>
      <c r="AD89" s="156">
        <f t="shared" si="17"/>
        <v>0</v>
      </c>
      <c r="AE89" s="157"/>
      <c r="AF89" s="158"/>
      <c r="AG89" s="159"/>
      <c r="AO89" s="186" t="str">
        <f>IF(X89&gt;0,IF(AE89="受託",項目値マスタ!$G$2,項目値マスタ!$G$3),"")</f>
        <v/>
      </c>
      <c r="AP89" s="186">
        <f t="shared" si="18"/>
        <v>7.0000000000000007E-2</v>
      </c>
    </row>
    <row r="90" spans="1:42" ht="21.75" customHeight="1">
      <c r="A90" s="145"/>
      <c r="B90" s="146"/>
      <c r="C90" s="145"/>
      <c r="D90" s="146"/>
      <c r="E90" s="147"/>
      <c r="F90" s="148"/>
      <c r="G90" s="149"/>
      <c r="H90" s="149"/>
      <c r="I90" s="150"/>
      <c r="J90" s="151"/>
      <c r="K90" s="149"/>
      <c r="L90" s="152"/>
      <c r="M90" s="147"/>
      <c r="N90" s="153"/>
      <c r="O90" s="153"/>
      <c r="P90" s="153"/>
      <c r="Q90" s="153"/>
      <c r="R90" s="154"/>
      <c r="S90" s="155"/>
      <c r="T90" s="143"/>
      <c r="U90" s="143"/>
      <c r="V90" s="143"/>
      <c r="W90" s="156"/>
      <c r="X90" s="156">
        <f t="shared" si="12"/>
        <v>0</v>
      </c>
      <c r="Y90" s="156"/>
      <c r="Z90" s="156">
        <f t="shared" si="13"/>
        <v>0</v>
      </c>
      <c r="AA90" s="156">
        <f t="shared" si="14"/>
        <v>0</v>
      </c>
      <c r="AB90" s="156">
        <f t="shared" si="15"/>
        <v>0</v>
      </c>
      <c r="AC90" s="156">
        <f t="shared" si="16"/>
        <v>0</v>
      </c>
      <c r="AD90" s="156">
        <f t="shared" si="17"/>
        <v>0</v>
      </c>
      <c r="AE90" s="157"/>
      <c r="AF90" s="158"/>
      <c r="AG90" s="159"/>
      <c r="AO90" s="186" t="str">
        <f>IF(X90&gt;0,IF(AE90="受託",項目値マスタ!$G$2,項目値マスタ!$G$3),"")</f>
        <v/>
      </c>
      <c r="AP90" s="186">
        <f t="shared" si="18"/>
        <v>7.0000000000000007E-2</v>
      </c>
    </row>
    <row r="91" spans="1:42" ht="21.75" customHeight="1">
      <c r="A91" s="145"/>
      <c r="B91" s="146"/>
      <c r="C91" s="145"/>
      <c r="D91" s="146"/>
      <c r="E91" s="147"/>
      <c r="F91" s="148"/>
      <c r="G91" s="149"/>
      <c r="H91" s="149"/>
      <c r="I91" s="150"/>
      <c r="J91" s="151"/>
      <c r="K91" s="149"/>
      <c r="L91" s="152"/>
      <c r="M91" s="147"/>
      <c r="N91" s="153"/>
      <c r="O91" s="153"/>
      <c r="P91" s="153"/>
      <c r="Q91" s="153"/>
      <c r="R91" s="154"/>
      <c r="S91" s="155"/>
      <c r="T91" s="143"/>
      <c r="U91" s="143"/>
      <c r="V91" s="143"/>
      <c r="W91" s="156"/>
      <c r="X91" s="156">
        <f t="shared" si="12"/>
        <v>0</v>
      </c>
      <c r="Y91" s="156"/>
      <c r="Z91" s="156">
        <f t="shared" si="13"/>
        <v>0</v>
      </c>
      <c r="AA91" s="156">
        <f t="shared" si="14"/>
        <v>0</v>
      </c>
      <c r="AB91" s="156">
        <f t="shared" si="15"/>
        <v>0</v>
      </c>
      <c r="AC91" s="156">
        <f t="shared" si="16"/>
        <v>0</v>
      </c>
      <c r="AD91" s="156">
        <f t="shared" si="17"/>
        <v>0</v>
      </c>
      <c r="AE91" s="157"/>
      <c r="AF91" s="158"/>
      <c r="AG91" s="159"/>
      <c r="AO91" s="186" t="str">
        <f>IF(X91&gt;0,IF(AE91="受託",項目値マスタ!$G$2,項目値マスタ!$G$3),"")</f>
        <v/>
      </c>
      <c r="AP91" s="186">
        <f t="shared" si="18"/>
        <v>7.0000000000000007E-2</v>
      </c>
    </row>
    <row r="92" spans="1:42" ht="21.75" customHeight="1">
      <c r="A92" s="145"/>
      <c r="B92" s="146"/>
      <c r="C92" s="145"/>
      <c r="D92" s="146"/>
      <c r="E92" s="147"/>
      <c r="F92" s="148"/>
      <c r="G92" s="149"/>
      <c r="H92" s="149"/>
      <c r="I92" s="150"/>
      <c r="J92" s="151"/>
      <c r="K92" s="149"/>
      <c r="L92" s="152"/>
      <c r="M92" s="147"/>
      <c r="N92" s="153"/>
      <c r="O92" s="153"/>
      <c r="P92" s="153"/>
      <c r="Q92" s="153"/>
      <c r="R92" s="154"/>
      <c r="S92" s="155"/>
      <c r="T92" s="143"/>
      <c r="U92" s="143"/>
      <c r="V92" s="143"/>
      <c r="W92" s="156"/>
      <c r="X92" s="156">
        <f t="shared" si="12"/>
        <v>0</v>
      </c>
      <c r="Y92" s="156"/>
      <c r="Z92" s="156">
        <f t="shared" si="13"/>
        <v>0</v>
      </c>
      <c r="AA92" s="156">
        <f t="shared" si="14"/>
        <v>0</v>
      </c>
      <c r="AB92" s="156">
        <f t="shared" si="15"/>
        <v>0</v>
      </c>
      <c r="AC92" s="156">
        <f t="shared" si="16"/>
        <v>0</v>
      </c>
      <c r="AD92" s="156">
        <f t="shared" si="17"/>
        <v>0</v>
      </c>
      <c r="AE92" s="157"/>
      <c r="AF92" s="158"/>
      <c r="AG92" s="159"/>
      <c r="AO92" s="186" t="str">
        <f>IF(X92&gt;0,IF(AE92="受託",項目値マスタ!$G$2,項目値マスタ!$G$3),"")</f>
        <v/>
      </c>
      <c r="AP92" s="186">
        <f t="shared" si="18"/>
        <v>7.0000000000000007E-2</v>
      </c>
    </row>
    <row r="93" spans="1:42" ht="21.75" customHeight="1">
      <c r="A93" s="145"/>
      <c r="B93" s="146"/>
      <c r="C93" s="145"/>
      <c r="D93" s="146"/>
      <c r="E93" s="147"/>
      <c r="F93" s="148"/>
      <c r="G93" s="149"/>
      <c r="H93" s="149"/>
      <c r="I93" s="150"/>
      <c r="J93" s="151"/>
      <c r="K93" s="149"/>
      <c r="L93" s="152"/>
      <c r="M93" s="147"/>
      <c r="N93" s="153"/>
      <c r="O93" s="153"/>
      <c r="P93" s="153"/>
      <c r="Q93" s="153"/>
      <c r="R93" s="154"/>
      <c r="S93" s="155"/>
      <c r="T93" s="143"/>
      <c r="U93" s="143"/>
      <c r="V93" s="143"/>
      <c r="W93" s="156"/>
      <c r="X93" s="156">
        <f t="shared" si="12"/>
        <v>0</v>
      </c>
      <c r="Y93" s="156"/>
      <c r="Z93" s="156">
        <f t="shared" si="13"/>
        <v>0</v>
      </c>
      <c r="AA93" s="156">
        <f t="shared" si="14"/>
        <v>0</v>
      </c>
      <c r="AB93" s="156">
        <f t="shared" si="15"/>
        <v>0</v>
      </c>
      <c r="AC93" s="156">
        <f t="shared" si="16"/>
        <v>0</v>
      </c>
      <c r="AD93" s="156">
        <f t="shared" si="17"/>
        <v>0</v>
      </c>
      <c r="AE93" s="157"/>
      <c r="AF93" s="158"/>
      <c r="AG93" s="159"/>
      <c r="AO93" s="186" t="str">
        <f>IF(X93&gt;0,IF(AE93="受託",項目値マスタ!$G$2,項目値マスタ!$G$3),"")</f>
        <v/>
      </c>
      <c r="AP93" s="186">
        <f t="shared" si="18"/>
        <v>7.0000000000000007E-2</v>
      </c>
    </row>
    <row r="94" spans="1:42" ht="21.75" customHeight="1">
      <c r="A94" s="145"/>
      <c r="B94" s="146"/>
      <c r="C94" s="145"/>
      <c r="D94" s="146"/>
      <c r="E94" s="147"/>
      <c r="F94" s="148"/>
      <c r="G94" s="149"/>
      <c r="H94" s="149"/>
      <c r="I94" s="150"/>
      <c r="J94" s="151"/>
      <c r="K94" s="149"/>
      <c r="L94" s="152"/>
      <c r="M94" s="147"/>
      <c r="N94" s="153"/>
      <c r="O94" s="153"/>
      <c r="P94" s="153"/>
      <c r="Q94" s="153"/>
      <c r="R94" s="154"/>
      <c r="S94" s="155"/>
      <c r="T94" s="143"/>
      <c r="U94" s="143"/>
      <c r="V94" s="143"/>
      <c r="W94" s="156"/>
      <c r="X94" s="156">
        <f t="shared" si="12"/>
        <v>0</v>
      </c>
      <c r="Y94" s="156"/>
      <c r="Z94" s="156">
        <f t="shared" si="13"/>
        <v>0</v>
      </c>
      <c r="AA94" s="156">
        <f t="shared" si="14"/>
        <v>0</v>
      </c>
      <c r="AB94" s="156">
        <f t="shared" si="15"/>
        <v>0</v>
      </c>
      <c r="AC94" s="156">
        <f t="shared" si="16"/>
        <v>0</v>
      </c>
      <c r="AD94" s="156">
        <f t="shared" si="17"/>
        <v>0</v>
      </c>
      <c r="AE94" s="157"/>
      <c r="AF94" s="158"/>
      <c r="AG94" s="159"/>
      <c r="AO94" s="186" t="str">
        <f>IF(X94&gt;0,IF(AE94="受託",項目値マスタ!$G$2,項目値マスタ!$G$3),"")</f>
        <v/>
      </c>
      <c r="AP94" s="186">
        <f t="shared" si="18"/>
        <v>7.0000000000000007E-2</v>
      </c>
    </row>
    <row r="95" spans="1:42" ht="21.75" customHeight="1">
      <c r="A95" s="145"/>
      <c r="B95" s="146"/>
      <c r="C95" s="145"/>
      <c r="D95" s="146"/>
      <c r="E95" s="147"/>
      <c r="F95" s="148"/>
      <c r="G95" s="149"/>
      <c r="H95" s="149"/>
      <c r="I95" s="150"/>
      <c r="J95" s="151"/>
      <c r="K95" s="149"/>
      <c r="L95" s="152"/>
      <c r="M95" s="147"/>
      <c r="N95" s="153"/>
      <c r="O95" s="153"/>
      <c r="P95" s="153"/>
      <c r="Q95" s="153"/>
      <c r="R95" s="154"/>
      <c r="S95" s="155"/>
      <c r="T95" s="143"/>
      <c r="U95" s="143"/>
      <c r="V95" s="143"/>
      <c r="W95" s="156"/>
      <c r="X95" s="156">
        <f t="shared" ref="X95:X158" si="19">ROUNDDOWN(W95*AP95,0)</f>
        <v>0</v>
      </c>
      <c r="Y95" s="156"/>
      <c r="Z95" s="156">
        <f t="shared" ref="Z95:Z158" si="20">IF(C95=$AH$1,ROUNDDOWN(X95*0.1,0),0)</f>
        <v>0</v>
      </c>
      <c r="AA95" s="156">
        <f t="shared" ref="AA95:AA158" si="21">ROUND(Z95*0.08,0)</f>
        <v>0</v>
      </c>
      <c r="AB95" s="156">
        <f t="shared" ref="AB95:AB158" si="22">SUM(Z95:AA95)</f>
        <v>0</v>
      </c>
      <c r="AC95" s="156">
        <f t="shared" ref="AC95:AC158" si="23">SUM(Y95+AB95)</f>
        <v>0</v>
      </c>
      <c r="AD95" s="156">
        <f t="shared" ref="AD95:AD158" si="24">X95-AC95</f>
        <v>0</v>
      </c>
      <c r="AE95" s="157"/>
      <c r="AF95" s="158"/>
      <c r="AG95" s="159"/>
      <c r="AO95" s="186" t="str">
        <f>IF(X95&gt;0,IF(AE95="受託",項目値マスタ!$G$2,項目値マスタ!$G$3),"")</f>
        <v/>
      </c>
      <c r="AP95" s="186">
        <f t="shared" ref="AP95:AP158" si="25">IF(N95="間伐",0.05,0.07)</f>
        <v>7.0000000000000007E-2</v>
      </c>
    </row>
    <row r="96" spans="1:42" ht="21.75" customHeight="1">
      <c r="A96" s="145"/>
      <c r="B96" s="146"/>
      <c r="C96" s="145"/>
      <c r="D96" s="146"/>
      <c r="E96" s="147"/>
      <c r="F96" s="148"/>
      <c r="G96" s="149"/>
      <c r="H96" s="149"/>
      <c r="I96" s="150"/>
      <c r="J96" s="151"/>
      <c r="K96" s="149"/>
      <c r="L96" s="152"/>
      <c r="M96" s="147"/>
      <c r="N96" s="153"/>
      <c r="O96" s="153"/>
      <c r="P96" s="153"/>
      <c r="Q96" s="153"/>
      <c r="R96" s="154"/>
      <c r="S96" s="155"/>
      <c r="T96" s="143"/>
      <c r="U96" s="143"/>
      <c r="V96" s="143"/>
      <c r="W96" s="156"/>
      <c r="X96" s="156">
        <f t="shared" si="19"/>
        <v>0</v>
      </c>
      <c r="Y96" s="156"/>
      <c r="Z96" s="156">
        <f t="shared" si="20"/>
        <v>0</v>
      </c>
      <c r="AA96" s="156">
        <f t="shared" si="21"/>
        <v>0</v>
      </c>
      <c r="AB96" s="156">
        <f t="shared" si="22"/>
        <v>0</v>
      </c>
      <c r="AC96" s="156">
        <f t="shared" si="23"/>
        <v>0</v>
      </c>
      <c r="AD96" s="156">
        <f t="shared" si="24"/>
        <v>0</v>
      </c>
      <c r="AE96" s="157"/>
      <c r="AF96" s="158"/>
      <c r="AG96" s="159"/>
      <c r="AO96" s="186" t="str">
        <f>IF(X96&gt;0,IF(AE96="受託",項目値マスタ!$G$2,項目値マスタ!$G$3),"")</f>
        <v/>
      </c>
      <c r="AP96" s="186">
        <f t="shared" si="25"/>
        <v>7.0000000000000007E-2</v>
      </c>
    </row>
    <row r="97" spans="1:42" ht="21.75" customHeight="1">
      <c r="A97" s="145"/>
      <c r="B97" s="146"/>
      <c r="C97" s="145"/>
      <c r="D97" s="146"/>
      <c r="E97" s="147"/>
      <c r="F97" s="148"/>
      <c r="G97" s="149"/>
      <c r="H97" s="149"/>
      <c r="I97" s="150"/>
      <c r="J97" s="151"/>
      <c r="K97" s="149"/>
      <c r="L97" s="152"/>
      <c r="M97" s="147"/>
      <c r="N97" s="153"/>
      <c r="O97" s="153"/>
      <c r="P97" s="153"/>
      <c r="Q97" s="153"/>
      <c r="R97" s="154"/>
      <c r="S97" s="155"/>
      <c r="T97" s="143"/>
      <c r="U97" s="143"/>
      <c r="V97" s="143"/>
      <c r="W97" s="156"/>
      <c r="X97" s="156">
        <f t="shared" si="19"/>
        <v>0</v>
      </c>
      <c r="Y97" s="156"/>
      <c r="Z97" s="156">
        <f t="shared" si="20"/>
        <v>0</v>
      </c>
      <c r="AA97" s="156">
        <f t="shared" si="21"/>
        <v>0</v>
      </c>
      <c r="AB97" s="156">
        <f t="shared" si="22"/>
        <v>0</v>
      </c>
      <c r="AC97" s="156">
        <f t="shared" si="23"/>
        <v>0</v>
      </c>
      <c r="AD97" s="156">
        <f t="shared" si="24"/>
        <v>0</v>
      </c>
      <c r="AE97" s="157"/>
      <c r="AF97" s="158"/>
      <c r="AG97" s="159"/>
      <c r="AO97" s="186" t="str">
        <f>IF(X97&gt;0,IF(AE97="受託",項目値マスタ!$G$2,項目値マスタ!$G$3),"")</f>
        <v/>
      </c>
      <c r="AP97" s="186">
        <f t="shared" si="25"/>
        <v>7.0000000000000007E-2</v>
      </c>
    </row>
    <row r="98" spans="1:42" ht="21.75" customHeight="1">
      <c r="A98" s="145"/>
      <c r="B98" s="146"/>
      <c r="C98" s="145"/>
      <c r="D98" s="146"/>
      <c r="E98" s="147"/>
      <c r="F98" s="148"/>
      <c r="G98" s="149"/>
      <c r="H98" s="149"/>
      <c r="I98" s="150"/>
      <c r="J98" s="151"/>
      <c r="K98" s="149"/>
      <c r="L98" s="152"/>
      <c r="M98" s="147"/>
      <c r="N98" s="153"/>
      <c r="O98" s="153"/>
      <c r="P98" s="153"/>
      <c r="Q98" s="153"/>
      <c r="R98" s="154"/>
      <c r="S98" s="155"/>
      <c r="T98" s="143"/>
      <c r="U98" s="143"/>
      <c r="V98" s="143"/>
      <c r="W98" s="156"/>
      <c r="X98" s="156">
        <f t="shared" si="19"/>
        <v>0</v>
      </c>
      <c r="Y98" s="156"/>
      <c r="Z98" s="156">
        <f t="shared" si="20"/>
        <v>0</v>
      </c>
      <c r="AA98" s="156">
        <f t="shared" si="21"/>
        <v>0</v>
      </c>
      <c r="AB98" s="156">
        <f t="shared" si="22"/>
        <v>0</v>
      </c>
      <c r="AC98" s="156">
        <f t="shared" si="23"/>
        <v>0</v>
      </c>
      <c r="AD98" s="156">
        <f t="shared" si="24"/>
        <v>0</v>
      </c>
      <c r="AE98" s="157"/>
      <c r="AF98" s="158"/>
      <c r="AG98" s="159"/>
      <c r="AO98" s="186" t="str">
        <f>IF(X98&gt;0,IF(AE98="受託",項目値マスタ!$G$2,項目値マスタ!$G$3),"")</f>
        <v/>
      </c>
      <c r="AP98" s="186">
        <f t="shared" si="25"/>
        <v>7.0000000000000007E-2</v>
      </c>
    </row>
    <row r="99" spans="1:42" ht="21.75" customHeight="1">
      <c r="A99" s="145"/>
      <c r="B99" s="146"/>
      <c r="C99" s="145"/>
      <c r="D99" s="146"/>
      <c r="E99" s="147"/>
      <c r="F99" s="148"/>
      <c r="G99" s="149"/>
      <c r="H99" s="149"/>
      <c r="I99" s="150"/>
      <c r="J99" s="151"/>
      <c r="K99" s="149"/>
      <c r="L99" s="152"/>
      <c r="M99" s="147"/>
      <c r="N99" s="153"/>
      <c r="O99" s="153"/>
      <c r="P99" s="153"/>
      <c r="Q99" s="153"/>
      <c r="R99" s="154"/>
      <c r="S99" s="155"/>
      <c r="T99" s="143"/>
      <c r="U99" s="143"/>
      <c r="V99" s="143"/>
      <c r="W99" s="156"/>
      <c r="X99" s="156">
        <f t="shared" si="19"/>
        <v>0</v>
      </c>
      <c r="Y99" s="156"/>
      <c r="Z99" s="156">
        <f t="shared" si="20"/>
        <v>0</v>
      </c>
      <c r="AA99" s="156">
        <f t="shared" si="21"/>
        <v>0</v>
      </c>
      <c r="AB99" s="156">
        <f t="shared" si="22"/>
        <v>0</v>
      </c>
      <c r="AC99" s="156">
        <f t="shared" si="23"/>
        <v>0</v>
      </c>
      <c r="AD99" s="156">
        <f t="shared" si="24"/>
        <v>0</v>
      </c>
      <c r="AE99" s="157"/>
      <c r="AF99" s="158"/>
      <c r="AG99" s="159"/>
      <c r="AO99" s="186" t="str">
        <f>IF(X99&gt;0,IF(AE99="受託",項目値マスタ!$G$2,項目値マスタ!$G$3),"")</f>
        <v/>
      </c>
      <c r="AP99" s="186">
        <f t="shared" si="25"/>
        <v>7.0000000000000007E-2</v>
      </c>
    </row>
    <row r="100" spans="1:42" ht="21.75" customHeight="1">
      <c r="A100" s="145"/>
      <c r="B100" s="146"/>
      <c r="C100" s="145"/>
      <c r="D100" s="146"/>
      <c r="E100" s="147"/>
      <c r="F100" s="148"/>
      <c r="G100" s="149"/>
      <c r="H100" s="149"/>
      <c r="I100" s="150"/>
      <c r="J100" s="151"/>
      <c r="K100" s="149"/>
      <c r="L100" s="152"/>
      <c r="M100" s="147"/>
      <c r="N100" s="153"/>
      <c r="O100" s="153"/>
      <c r="P100" s="153"/>
      <c r="Q100" s="153"/>
      <c r="R100" s="154"/>
      <c r="S100" s="155"/>
      <c r="T100" s="143"/>
      <c r="U100" s="143"/>
      <c r="V100" s="143"/>
      <c r="W100" s="156"/>
      <c r="X100" s="156">
        <f t="shared" si="19"/>
        <v>0</v>
      </c>
      <c r="Y100" s="156"/>
      <c r="Z100" s="156">
        <f t="shared" si="20"/>
        <v>0</v>
      </c>
      <c r="AA100" s="156">
        <f t="shared" si="21"/>
        <v>0</v>
      </c>
      <c r="AB100" s="156">
        <f t="shared" si="22"/>
        <v>0</v>
      </c>
      <c r="AC100" s="156">
        <f t="shared" si="23"/>
        <v>0</v>
      </c>
      <c r="AD100" s="156">
        <f t="shared" si="24"/>
        <v>0</v>
      </c>
      <c r="AE100" s="157"/>
      <c r="AF100" s="158"/>
      <c r="AG100" s="159"/>
      <c r="AO100" s="186" t="str">
        <f>IF(X100&gt;0,IF(AE100="受託",項目値マスタ!$G$2,項目値マスタ!$G$3),"")</f>
        <v/>
      </c>
      <c r="AP100" s="186">
        <f t="shared" si="25"/>
        <v>7.0000000000000007E-2</v>
      </c>
    </row>
    <row r="101" spans="1:42" ht="21.75" customHeight="1">
      <c r="A101" s="145"/>
      <c r="B101" s="146"/>
      <c r="C101" s="145"/>
      <c r="D101" s="146"/>
      <c r="E101" s="147"/>
      <c r="F101" s="148"/>
      <c r="G101" s="149"/>
      <c r="H101" s="149"/>
      <c r="I101" s="150"/>
      <c r="J101" s="151"/>
      <c r="K101" s="149"/>
      <c r="L101" s="152"/>
      <c r="M101" s="147"/>
      <c r="N101" s="153"/>
      <c r="O101" s="153"/>
      <c r="P101" s="153"/>
      <c r="Q101" s="153"/>
      <c r="R101" s="154"/>
      <c r="S101" s="155"/>
      <c r="T101" s="143"/>
      <c r="U101" s="143"/>
      <c r="V101" s="143"/>
      <c r="W101" s="156"/>
      <c r="X101" s="156">
        <f t="shared" si="19"/>
        <v>0</v>
      </c>
      <c r="Y101" s="156"/>
      <c r="Z101" s="156">
        <f t="shared" si="20"/>
        <v>0</v>
      </c>
      <c r="AA101" s="156">
        <f t="shared" si="21"/>
        <v>0</v>
      </c>
      <c r="AB101" s="156">
        <f t="shared" si="22"/>
        <v>0</v>
      </c>
      <c r="AC101" s="156">
        <f t="shared" si="23"/>
        <v>0</v>
      </c>
      <c r="AD101" s="156">
        <f t="shared" si="24"/>
        <v>0</v>
      </c>
      <c r="AE101" s="157"/>
      <c r="AF101" s="158"/>
      <c r="AG101" s="159"/>
      <c r="AO101" s="186" t="str">
        <f>IF(X101&gt;0,IF(AE101="受託",項目値マスタ!$G$2,項目値マスタ!$G$3),"")</f>
        <v/>
      </c>
      <c r="AP101" s="186">
        <f t="shared" si="25"/>
        <v>7.0000000000000007E-2</v>
      </c>
    </row>
    <row r="102" spans="1:42" ht="21.75" customHeight="1">
      <c r="A102" s="145"/>
      <c r="B102" s="146"/>
      <c r="C102" s="145"/>
      <c r="D102" s="146"/>
      <c r="E102" s="147"/>
      <c r="F102" s="148"/>
      <c r="G102" s="149"/>
      <c r="H102" s="149"/>
      <c r="I102" s="150"/>
      <c r="J102" s="151"/>
      <c r="K102" s="149"/>
      <c r="L102" s="152"/>
      <c r="M102" s="147"/>
      <c r="N102" s="153"/>
      <c r="O102" s="153"/>
      <c r="P102" s="153"/>
      <c r="Q102" s="153"/>
      <c r="R102" s="154"/>
      <c r="S102" s="155"/>
      <c r="T102" s="143"/>
      <c r="U102" s="143"/>
      <c r="V102" s="143"/>
      <c r="W102" s="156"/>
      <c r="X102" s="156">
        <f t="shared" si="19"/>
        <v>0</v>
      </c>
      <c r="Y102" s="156"/>
      <c r="Z102" s="156">
        <f t="shared" si="20"/>
        <v>0</v>
      </c>
      <c r="AA102" s="156">
        <f t="shared" si="21"/>
        <v>0</v>
      </c>
      <c r="AB102" s="156">
        <f t="shared" si="22"/>
        <v>0</v>
      </c>
      <c r="AC102" s="156">
        <f t="shared" si="23"/>
        <v>0</v>
      </c>
      <c r="AD102" s="156">
        <f t="shared" si="24"/>
        <v>0</v>
      </c>
      <c r="AE102" s="157"/>
      <c r="AF102" s="158"/>
      <c r="AG102" s="159"/>
      <c r="AO102" s="186" t="str">
        <f>IF(X102&gt;0,IF(AE102="受託",項目値マスタ!$G$2,項目値マスタ!$G$3),"")</f>
        <v/>
      </c>
      <c r="AP102" s="186">
        <f t="shared" si="25"/>
        <v>7.0000000000000007E-2</v>
      </c>
    </row>
    <row r="103" spans="1:42" ht="21.75" customHeight="1">
      <c r="A103" s="145"/>
      <c r="B103" s="146"/>
      <c r="C103" s="145"/>
      <c r="D103" s="146"/>
      <c r="E103" s="147"/>
      <c r="F103" s="148"/>
      <c r="G103" s="149"/>
      <c r="H103" s="149"/>
      <c r="I103" s="150"/>
      <c r="J103" s="151"/>
      <c r="K103" s="149"/>
      <c r="L103" s="152"/>
      <c r="M103" s="147"/>
      <c r="N103" s="153"/>
      <c r="O103" s="153"/>
      <c r="P103" s="153"/>
      <c r="Q103" s="153"/>
      <c r="R103" s="154"/>
      <c r="S103" s="155"/>
      <c r="T103" s="143"/>
      <c r="U103" s="143"/>
      <c r="V103" s="143"/>
      <c r="W103" s="156"/>
      <c r="X103" s="156">
        <f t="shared" si="19"/>
        <v>0</v>
      </c>
      <c r="Y103" s="156"/>
      <c r="Z103" s="156">
        <f t="shared" si="20"/>
        <v>0</v>
      </c>
      <c r="AA103" s="156">
        <f t="shared" si="21"/>
        <v>0</v>
      </c>
      <c r="AB103" s="156">
        <f t="shared" si="22"/>
        <v>0</v>
      </c>
      <c r="AC103" s="156">
        <f t="shared" si="23"/>
        <v>0</v>
      </c>
      <c r="AD103" s="156">
        <f t="shared" si="24"/>
        <v>0</v>
      </c>
      <c r="AE103" s="157"/>
      <c r="AF103" s="158"/>
      <c r="AG103" s="159"/>
      <c r="AO103" s="186" t="str">
        <f>IF(X103&gt;0,IF(AE103="受託",項目値マスタ!$G$2,項目値マスタ!$G$3),"")</f>
        <v/>
      </c>
      <c r="AP103" s="186">
        <f t="shared" si="25"/>
        <v>7.0000000000000007E-2</v>
      </c>
    </row>
    <row r="104" spans="1:42" ht="21.75" customHeight="1">
      <c r="A104" s="145"/>
      <c r="B104" s="146"/>
      <c r="C104" s="145"/>
      <c r="D104" s="146"/>
      <c r="E104" s="147"/>
      <c r="F104" s="148"/>
      <c r="G104" s="149"/>
      <c r="H104" s="149"/>
      <c r="I104" s="150"/>
      <c r="J104" s="151"/>
      <c r="K104" s="149"/>
      <c r="L104" s="152"/>
      <c r="M104" s="147"/>
      <c r="N104" s="153"/>
      <c r="O104" s="153"/>
      <c r="P104" s="153"/>
      <c r="Q104" s="153"/>
      <c r="R104" s="154"/>
      <c r="S104" s="155"/>
      <c r="T104" s="143"/>
      <c r="U104" s="143"/>
      <c r="V104" s="143"/>
      <c r="W104" s="156"/>
      <c r="X104" s="156">
        <f t="shared" si="19"/>
        <v>0</v>
      </c>
      <c r="Y104" s="156"/>
      <c r="Z104" s="156">
        <f t="shared" si="20"/>
        <v>0</v>
      </c>
      <c r="AA104" s="156">
        <f t="shared" si="21"/>
        <v>0</v>
      </c>
      <c r="AB104" s="156">
        <f t="shared" si="22"/>
        <v>0</v>
      </c>
      <c r="AC104" s="156">
        <f t="shared" si="23"/>
        <v>0</v>
      </c>
      <c r="AD104" s="156">
        <f t="shared" si="24"/>
        <v>0</v>
      </c>
      <c r="AE104" s="157"/>
      <c r="AF104" s="158"/>
      <c r="AG104" s="159"/>
      <c r="AO104" s="186" t="str">
        <f>IF(X104&gt;0,IF(AE104="受託",項目値マスタ!$G$2,項目値マスタ!$G$3),"")</f>
        <v/>
      </c>
      <c r="AP104" s="186">
        <f t="shared" si="25"/>
        <v>7.0000000000000007E-2</v>
      </c>
    </row>
    <row r="105" spans="1:42" ht="21.75" customHeight="1">
      <c r="A105" s="145"/>
      <c r="B105" s="146"/>
      <c r="C105" s="145"/>
      <c r="D105" s="146"/>
      <c r="E105" s="147"/>
      <c r="F105" s="148"/>
      <c r="G105" s="149"/>
      <c r="H105" s="149"/>
      <c r="I105" s="150"/>
      <c r="J105" s="151"/>
      <c r="K105" s="149"/>
      <c r="L105" s="152"/>
      <c r="M105" s="147"/>
      <c r="N105" s="153"/>
      <c r="O105" s="153"/>
      <c r="P105" s="153"/>
      <c r="Q105" s="153"/>
      <c r="R105" s="154"/>
      <c r="S105" s="155"/>
      <c r="T105" s="143"/>
      <c r="U105" s="143"/>
      <c r="V105" s="143"/>
      <c r="W105" s="156"/>
      <c r="X105" s="156">
        <f t="shared" si="19"/>
        <v>0</v>
      </c>
      <c r="Y105" s="156"/>
      <c r="Z105" s="156">
        <f t="shared" si="20"/>
        <v>0</v>
      </c>
      <c r="AA105" s="156">
        <f t="shared" si="21"/>
        <v>0</v>
      </c>
      <c r="AB105" s="156">
        <f t="shared" si="22"/>
        <v>0</v>
      </c>
      <c r="AC105" s="156">
        <f t="shared" si="23"/>
        <v>0</v>
      </c>
      <c r="AD105" s="156">
        <f t="shared" si="24"/>
        <v>0</v>
      </c>
      <c r="AE105" s="157"/>
      <c r="AF105" s="158"/>
      <c r="AG105" s="159"/>
      <c r="AO105" s="186" t="str">
        <f>IF(X105&gt;0,IF(AE105="受託",項目値マスタ!$G$2,項目値マスタ!$G$3),"")</f>
        <v/>
      </c>
      <c r="AP105" s="186">
        <f t="shared" si="25"/>
        <v>7.0000000000000007E-2</v>
      </c>
    </row>
    <row r="106" spans="1:42" ht="21.75" customHeight="1">
      <c r="A106" s="145"/>
      <c r="B106" s="146"/>
      <c r="C106" s="145"/>
      <c r="D106" s="146"/>
      <c r="E106" s="147"/>
      <c r="F106" s="148"/>
      <c r="G106" s="149"/>
      <c r="H106" s="149"/>
      <c r="I106" s="150"/>
      <c r="J106" s="151"/>
      <c r="K106" s="149"/>
      <c r="L106" s="152"/>
      <c r="M106" s="147"/>
      <c r="N106" s="153"/>
      <c r="O106" s="153"/>
      <c r="P106" s="153"/>
      <c r="Q106" s="153"/>
      <c r="R106" s="154"/>
      <c r="S106" s="155"/>
      <c r="T106" s="143"/>
      <c r="U106" s="143"/>
      <c r="V106" s="143"/>
      <c r="W106" s="156"/>
      <c r="X106" s="156">
        <f t="shared" si="19"/>
        <v>0</v>
      </c>
      <c r="Y106" s="156"/>
      <c r="Z106" s="156">
        <f t="shared" si="20"/>
        <v>0</v>
      </c>
      <c r="AA106" s="156">
        <f t="shared" si="21"/>
        <v>0</v>
      </c>
      <c r="AB106" s="156">
        <f t="shared" si="22"/>
        <v>0</v>
      </c>
      <c r="AC106" s="156">
        <f t="shared" si="23"/>
        <v>0</v>
      </c>
      <c r="AD106" s="156">
        <f t="shared" si="24"/>
        <v>0</v>
      </c>
      <c r="AE106" s="157"/>
      <c r="AF106" s="158"/>
      <c r="AG106" s="159"/>
      <c r="AO106" s="186" t="str">
        <f>IF(X106&gt;0,IF(AE106="受託",項目値マスタ!$G$2,項目値マスタ!$G$3),"")</f>
        <v/>
      </c>
      <c r="AP106" s="186">
        <f t="shared" si="25"/>
        <v>7.0000000000000007E-2</v>
      </c>
    </row>
    <row r="107" spans="1:42" ht="21.75" customHeight="1">
      <c r="A107" s="145"/>
      <c r="B107" s="146"/>
      <c r="C107" s="145"/>
      <c r="D107" s="146"/>
      <c r="E107" s="147"/>
      <c r="F107" s="148"/>
      <c r="G107" s="149"/>
      <c r="H107" s="149"/>
      <c r="I107" s="150"/>
      <c r="J107" s="151"/>
      <c r="K107" s="149"/>
      <c r="L107" s="152"/>
      <c r="M107" s="147"/>
      <c r="N107" s="153"/>
      <c r="O107" s="153"/>
      <c r="P107" s="153"/>
      <c r="Q107" s="153"/>
      <c r="R107" s="154"/>
      <c r="S107" s="155"/>
      <c r="T107" s="143"/>
      <c r="U107" s="143"/>
      <c r="V107" s="143"/>
      <c r="W107" s="156"/>
      <c r="X107" s="156">
        <f t="shared" si="19"/>
        <v>0</v>
      </c>
      <c r="Y107" s="156"/>
      <c r="Z107" s="156">
        <f t="shared" si="20"/>
        <v>0</v>
      </c>
      <c r="AA107" s="156">
        <f t="shared" si="21"/>
        <v>0</v>
      </c>
      <c r="AB107" s="156">
        <f t="shared" si="22"/>
        <v>0</v>
      </c>
      <c r="AC107" s="156">
        <f t="shared" si="23"/>
        <v>0</v>
      </c>
      <c r="AD107" s="156">
        <f t="shared" si="24"/>
        <v>0</v>
      </c>
      <c r="AE107" s="157"/>
      <c r="AF107" s="158"/>
      <c r="AG107" s="159"/>
      <c r="AO107" s="186" t="str">
        <f>IF(X107&gt;0,IF(AE107="受託",項目値マスタ!$G$2,項目値マスタ!$G$3),"")</f>
        <v/>
      </c>
      <c r="AP107" s="186">
        <f t="shared" si="25"/>
        <v>7.0000000000000007E-2</v>
      </c>
    </row>
    <row r="108" spans="1:42" ht="21.75" customHeight="1">
      <c r="A108" s="145"/>
      <c r="B108" s="146"/>
      <c r="C108" s="145"/>
      <c r="D108" s="146"/>
      <c r="E108" s="147"/>
      <c r="F108" s="148"/>
      <c r="G108" s="149"/>
      <c r="H108" s="149"/>
      <c r="I108" s="150"/>
      <c r="J108" s="151"/>
      <c r="K108" s="149"/>
      <c r="L108" s="152"/>
      <c r="M108" s="147"/>
      <c r="N108" s="153"/>
      <c r="O108" s="153"/>
      <c r="P108" s="153"/>
      <c r="Q108" s="153"/>
      <c r="R108" s="154"/>
      <c r="S108" s="155"/>
      <c r="T108" s="143"/>
      <c r="U108" s="143"/>
      <c r="V108" s="143"/>
      <c r="W108" s="156"/>
      <c r="X108" s="156">
        <f t="shared" si="19"/>
        <v>0</v>
      </c>
      <c r="Y108" s="156"/>
      <c r="Z108" s="156">
        <f t="shared" si="20"/>
        <v>0</v>
      </c>
      <c r="AA108" s="156">
        <f t="shared" si="21"/>
        <v>0</v>
      </c>
      <c r="AB108" s="156">
        <f t="shared" si="22"/>
        <v>0</v>
      </c>
      <c r="AC108" s="156">
        <f t="shared" si="23"/>
        <v>0</v>
      </c>
      <c r="AD108" s="156">
        <f t="shared" si="24"/>
        <v>0</v>
      </c>
      <c r="AE108" s="157"/>
      <c r="AF108" s="158"/>
      <c r="AG108" s="159"/>
      <c r="AO108" s="186" t="str">
        <f>IF(X108&gt;0,IF(AE108="受託",項目値マスタ!$G$2,項目値マスタ!$G$3),"")</f>
        <v/>
      </c>
      <c r="AP108" s="186">
        <f t="shared" si="25"/>
        <v>7.0000000000000007E-2</v>
      </c>
    </row>
    <row r="109" spans="1:42" ht="21.75" customHeight="1">
      <c r="A109" s="145"/>
      <c r="B109" s="146"/>
      <c r="C109" s="145"/>
      <c r="D109" s="146"/>
      <c r="E109" s="147"/>
      <c r="F109" s="148"/>
      <c r="G109" s="149"/>
      <c r="H109" s="149"/>
      <c r="I109" s="150"/>
      <c r="J109" s="151"/>
      <c r="K109" s="149"/>
      <c r="L109" s="152"/>
      <c r="M109" s="147"/>
      <c r="N109" s="153"/>
      <c r="O109" s="153"/>
      <c r="P109" s="153"/>
      <c r="Q109" s="153"/>
      <c r="R109" s="154"/>
      <c r="S109" s="155"/>
      <c r="T109" s="143"/>
      <c r="U109" s="143"/>
      <c r="V109" s="143"/>
      <c r="W109" s="156"/>
      <c r="X109" s="156">
        <f t="shared" si="19"/>
        <v>0</v>
      </c>
      <c r="Y109" s="156"/>
      <c r="Z109" s="156">
        <f t="shared" si="20"/>
        <v>0</v>
      </c>
      <c r="AA109" s="156">
        <f t="shared" si="21"/>
        <v>0</v>
      </c>
      <c r="AB109" s="156">
        <f t="shared" si="22"/>
        <v>0</v>
      </c>
      <c r="AC109" s="156">
        <f t="shared" si="23"/>
        <v>0</v>
      </c>
      <c r="AD109" s="156">
        <f t="shared" si="24"/>
        <v>0</v>
      </c>
      <c r="AE109" s="157"/>
      <c r="AF109" s="158"/>
      <c r="AG109" s="159"/>
      <c r="AO109" s="186" t="str">
        <f>IF(X109&gt;0,IF(AE109="受託",項目値マスタ!$G$2,項目値マスタ!$G$3),"")</f>
        <v/>
      </c>
      <c r="AP109" s="186">
        <f t="shared" si="25"/>
        <v>7.0000000000000007E-2</v>
      </c>
    </row>
    <row r="110" spans="1:42" ht="21.75" customHeight="1">
      <c r="A110" s="145"/>
      <c r="B110" s="146"/>
      <c r="C110" s="145"/>
      <c r="D110" s="146"/>
      <c r="E110" s="147"/>
      <c r="F110" s="148"/>
      <c r="G110" s="149"/>
      <c r="H110" s="149"/>
      <c r="I110" s="150"/>
      <c r="J110" s="151"/>
      <c r="K110" s="149"/>
      <c r="L110" s="152"/>
      <c r="M110" s="147"/>
      <c r="N110" s="153"/>
      <c r="O110" s="153"/>
      <c r="P110" s="153"/>
      <c r="Q110" s="153"/>
      <c r="R110" s="154"/>
      <c r="S110" s="155"/>
      <c r="T110" s="143"/>
      <c r="U110" s="143"/>
      <c r="V110" s="143"/>
      <c r="W110" s="156"/>
      <c r="X110" s="156">
        <f t="shared" si="19"/>
        <v>0</v>
      </c>
      <c r="Y110" s="156"/>
      <c r="Z110" s="156">
        <f t="shared" si="20"/>
        <v>0</v>
      </c>
      <c r="AA110" s="156">
        <f t="shared" si="21"/>
        <v>0</v>
      </c>
      <c r="AB110" s="156">
        <f t="shared" si="22"/>
        <v>0</v>
      </c>
      <c r="AC110" s="156">
        <f t="shared" si="23"/>
        <v>0</v>
      </c>
      <c r="AD110" s="156">
        <f t="shared" si="24"/>
        <v>0</v>
      </c>
      <c r="AE110" s="157"/>
      <c r="AF110" s="158"/>
      <c r="AG110" s="159"/>
      <c r="AO110" s="186" t="str">
        <f>IF(X110&gt;0,IF(AE110="受託",項目値マスタ!$G$2,項目値マスタ!$G$3),"")</f>
        <v/>
      </c>
      <c r="AP110" s="186">
        <f t="shared" si="25"/>
        <v>7.0000000000000007E-2</v>
      </c>
    </row>
    <row r="111" spans="1:42" ht="21.75" customHeight="1">
      <c r="A111" s="145"/>
      <c r="B111" s="146"/>
      <c r="C111" s="145"/>
      <c r="D111" s="146"/>
      <c r="E111" s="147"/>
      <c r="F111" s="148"/>
      <c r="G111" s="149"/>
      <c r="H111" s="149"/>
      <c r="I111" s="150"/>
      <c r="J111" s="151"/>
      <c r="K111" s="149"/>
      <c r="L111" s="152"/>
      <c r="M111" s="147"/>
      <c r="N111" s="153"/>
      <c r="O111" s="153"/>
      <c r="P111" s="153"/>
      <c r="Q111" s="153"/>
      <c r="R111" s="154"/>
      <c r="S111" s="155"/>
      <c r="T111" s="143"/>
      <c r="U111" s="143"/>
      <c r="V111" s="143"/>
      <c r="W111" s="156"/>
      <c r="X111" s="156">
        <f t="shared" si="19"/>
        <v>0</v>
      </c>
      <c r="Y111" s="156"/>
      <c r="Z111" s="156">
        <f t="shared" si="20"/>
        <v>0</v>
      </c>
      <c r="AA111" s="156">
        <f t="shared" si="21"/>
        <v>0</v>
      </c>
      <c r="AB111" s="156">
        <f t="shared" si="22"/>
        <v>0</v>
      </c>
      <c r="AC111" s="156">
        <f t="shared" si="23"/>
        <v>0</v>
      </c>
      <c r="AD111" s="156">
        <f t="shared" si="24"/>
        <v>0</v>
      </c>
      <c r="AE111" s="157"/>
      <c r="AF111" s="158"/>
      <c r="AG111" s="159"/>
      <c r="AO111" s="186" t="str">
        <f>IF(X111&gt;0,IF(AE111="受託",項目値マスタ!$G$2,項目値マスタ!$G$3),"")</f>
        <v/>
      </c>
      <c r="AP111" s="186">
        <f t="shared" si="25"/>
        <v>7.0000000000000007E-2</v>
      </c>
    </row>
    <row r="112" spans="1:42" ht="21.75" customHeight="1">
      <c r="A112" s="145"/>
      <c r="B112" s="146"/>
      <c r="C112" s="145"/>
      <c r="D112" s="146"/>
      <c r="E112" s="147"/>
      <c r="F112" s="148"/>
      <c r="G112" s="149"/>
      <c r="H112" s="149"/>
      <c r="I112" s="150"/>
      <c r="J112" s="151"/>
      <c r="K112" s="149"/>
      <c r="L112" s="152"/>
      <c r="M112" s="147"/>
      <c r="N112" s="153"/>
      <c r="O112" s="153"/>
      <c r="P112" s="153"/>
      <c r="Q112" s="153"/>
      <c r="R112" s="154"/>
      <c r="S112" s="155"/>
      <c r="T112" s="143"/>
      <c r="U112" s="143"/>
      <c r="V112" s="143"/>
      <c r="W112" s="156"/>
      <c r="X112" s="156">
        <f t="shared" si="19"/>
        <v>0</v>
      </c>
      <c r="Y112" s="156"/>
      <c r="Z112" s="156">
        <f t="shared" si="20"/>
        <v>0</v>
      </c>
      <c r="AA112" s="156">
        <f t="shared" si="21"/>
        <v>0</v>
      </c>
      <c r="AB112" s="156">
        <f t="shared" si="22"/>
        <v>0</v>
      </c>
      <c r="AC112" s="156">
        <f t="shared" si="23"/>
        <v>0</v>
      </c>
      <c r="AD112" s="156">
        <f t="shared" si="24"/>
        <v>0</v>
      </c>
      <c r="AE112" s="157"/>
      <c r="AF112" s="158"/>
      <c r="AG112" s="159"/>
      <c r="AO112" s="186" t="str">
        <f>IF(X112&gt;0,IF(AE112="受託",項目値マスタ!$G$2,項目値マスタ!$G$3),"")</f>
        <v/>
      </c>
      <c r="AP112" s="186">
        <f t="shared" si="25"/>
        <v>7.0000000000000007E-2</v>
      </c>
    </row>
    <row r="113" spans="1:42" ht="21.75" customHeight="1">
      <c r="A113" s="145"/>
      <c r="B113" s="146"/>
      <c r="C113" s="145"/>
      <c r="D113" s="146"/>
      <c r="E113" s="147"/>
      <c r="F113" s="148"/>
      <c r="G113" s="149"/>
      <c r="H113" s="149"/>
      <c r="I113" s="150"/>
      <c r="J113" s="151"/>
      <c r="K113" s="149"/>
      <c r="L113" s="152"/>
      <c r="M113" s="147"/>
      <c r="N113" s="153"/>
      <c r="O113" s="153"/>
      <c r="P113" s="153"/>
      <c r="Q113" s="153"/>
      <c r="R113" s="154"/>
      <c r="S113" s="155"/>
      <c r="T113" s="143"/>
      <c r="U113" s="143"/>
      <c r="V113" s="143"/>
      <c r="W113" s="156"/>
      <c r="X113" s="156">
        <f t="shared" si="19"/>
        <v>0</v>
      </c>
      <c r="Y113" s="156"/>
      <c r="Z113" s="156">
        <f t="shared" si="20"/>
        <v>0</v>
      </c>
      <c r="AA113" s="156">
        <f t="shared" si="21"/>
        <v>0</v>
      </c>
      <c r="AB113" s="156">
        <f t="shared" si="22"/>
        <v>0</v>
      </c>
      <c r="AC113" s="156">
        <f t="shared" si="23"/>
        <v>0</v>
      </c>
      <c r="AD113" s="156">
        <f t="shared" si="24"/>
        <v>0</v>
      </c>
      <c r="AE113" s="157"/>
      <c r="AF113" s="158"/>
      <c r="AG113" s="159"/>
      <c r="AO113" s="186" t="str">
        <f>IF(X113&gt;0,IF(AE113="受託",項目値マスタ!$G$2,項目値マスタ!$G$3),"")</f>
        <v/>
      </c>
      <c r="AP113" s="186">
        <f t="shared" si="25"/>
        <v>7.0000000000000007E-2</v>
      </c>
    </row>
    <row r="114" spans="1:42" ht="21.75" customHeight="1">
      <c r="A114" s="145"/>
      <c r="B114" s="146"/>
      <c r="C114" s="145"/>
      <c r="D114" s="146"/>
      <c r="E114" s="147"/>
      <c r="F114" s="148"/>
      <c r="G114" s="149"/>
      <c r="H114" s="149"/>
      <c r="I114" s="150"/>
      <c r="J114" s="151"/>
      <c r="K114" s="149"/>
      <c r="L114" s="152"/>
      <c r="M114" s="147"/>
      <c r="N114" s="153"/>
      <c r="O114" s="153"/>
      <c r="P114" s="153"/>
      <c r="Q114" s="153"/>
      <c r="R114" s="154"/>
      <c r="S114" s="155"/>
      <c r="T114" s="143"/>
      <c r="U114" s="143"/>
      <c r="V114" s="143"/>
      <c r="W114" s="156"/>
      <c r="X114" s="156">
        <f t="shared" si="19"/>
        <v>0</v>
      </c>
      <c r="Y114" s="156"/>
      <c r="Z114" s="156">
        <f t="shared" si="20"/>
        <v>0</v>
      </c>
      <c r="AA114" s="156">
        <f t="shared" si="21"/>
        <v>0</v>
      </c>
      <c r="AB114" s="156">
        <f t="shared" si="22"/>
        <v>0</v>
      </c>
      <c r="AC114" s="156">
        <f t="shared" si="23"/>
        <v>0</v>
      </c>
      <c r="AD114" s="156">
        <f t="shared" si="24"/>
        <v>0</v>
      </c>
      <c r="AE114" s="157"/>
      <c r="AF114" s="158"/>
      <c r="AG114" s="159"/>
      <c r="AO114" s="186" t="str">
        <f>IF(X114&gt;0,IF(AE114="受託",項目値マスタ!$G$2,項目値マスタ!$G$3),"")</f>
        <v/>
      </c>
      <c r="AP114" s="186">
        <f t="shared" si="25"/>
        <v>7.0000000000000007E-2</v>
      </c>
    </row>
    <row r="115" spans="1:42" ht="21.75" customHeight="1">
      <c r="A115" s="145"/>
      <c r="B115" s="146"/>
      <c r="C115" s="145"/>
      <c r="D115" s="146"/>
      <c r="E115" s="147"/>
      <c r="F115" s="148"/>
      <c r="G115" s="149"/>
      <c r="H115" s="149"/>
      <c r="I115" s="150"/>
      <c r="J115" s="151"/>
      <c r="K115" s="149"/>
      <c r="L115" s="152"/>
      <c r="M115" s="147"/>
      <c r="N115" s="153"/>
      <c r="O115" s="153"/>
      <c r="P115" s="153"/>
      <c r="Q115" s="153"/>
      <c r="R115" s="154"/>
      <c r="S115" s="155"/>
      <c r="T115" s="143"/>
      <c r="U115" s="143"/>
      <c r="V115" s="143"/>
      <c r="W115" s="156"/>
      <c r="X115" s="156">
        <f t="shared" si="19"/>
        <v>0</v>
      </c>
      <c r="Y115" s="156"/>
      <c r="Z115" s="156">
        <f t="shared" si="20"/>
        <v>0</v>
      </c>
      <c r="AA115" s="156">
        <f t="shared" si="21"/>
        <v>0</v>
      </c>
      <c r="AB115" s="156">
        <f t="shared" si="22"/>
        <v>0</v>
      </c>
      <c r="AC115" s="156">
        <f t="shared" si="23"/>
        <v>0</v>
      </c>
      <c r="AD115" s="156">
        <f t="shared" si="24"/>
        <v>0</v>
      </c>
      <c r="AE115" s="157"/>
      <c r="AF115" s="158"/>
      <c r="AG115" s="159"/>
      <c r="AO115" s="186" t="str">
        <f>IF(X115&gt;0,IF(AE115="受託",項目値マスタ!$G$2,項目値マスタ!$G$3),"")</f>
        <v/>
      </c>
      <c r="AP115" s="186">
        <f t="shared" si="25"/>
        <v>7.0000000000000007E-2</v>
      </c>
    </row>
    <row r="116" spans="1:42" ht="21.75" customHeight="1">
      <c r="A116" s="145"/>
      <c r="B116" s="146"/>
      <c r="C116" s="145"/>
      <c r="D116" s="146"/>
      <c r="E116" s="147"/>
      <c r="F116" s="148"/>
      <c r="G116" s="149"/>
      <c r="H116" s="149"/>
      <c r="I116" s="150"/>
      <c r="J116" s="151"/>
      <c r="K116" s="149"/>
      <c r="L116" s="152"/>
      <c r="M116" s="147"/>
      <c r="N116" s="153"/>
      <c r="O116" s="153"/>
      <c r="P116" s="153"/>
      <c r="Q116" s="153"/>
      <c r="R116" s="154"/>
      <c r="S116" s="155"/>
      <c r="T116" s="143"/>
      <c r="U116" s="143"/>
      <c r="V116" s="143"/>
      <c r="W116" s="156"/>
      <c r="X116" s="156">
        <f t="shared" si="19"/>
        <v>0</v>
      </c>
      <c r="Y116" s="156"/>
      <c r="Z116" s="156">
        <f t="shared" si="20"/>
        <v>0</v>
      </c>
      <c r="AA116" s="156">
        <f t="shared" si="21"/>
        <v>0</v>
      </c>
      <c r="AB116" s="156">
        <f t="shared" si="22"/>
        <v>0</v>
      </c>
      <c r="AC116" s="156">
        <f t="shared" si="23"/>
        <v>0</v>
      </c>
      <c r="AD116" s="156">
        <f t="shared" si="24"/>
        <v>0</v>
      </c>
      <c r="AE116" s="157"/>
      <c r="AF116" s="158"/>
      <c r="AG116" s="159"/>
      <c r="AO116" s="186" t="str">
        <f>IF(X116&gt;0,IF(AE116="受託",項目値マスタ!$G$2,項目値マスタ!$G$3),"")</f>
        <v/>
      </c>
      <c r="AP116" s="186">
        <f t="shared" si="25"/>
        <v>7.0000000000000007E-2</v>
      </c>
    </row>
    <row r="117" spans="1:42" ht="21.75" customHeight="1">
      <c r="A117" s="145"/>
      <c r="B117" s="146"/>
      <c r="C117" s="145"/>
      <c r="D117" s="146"/>
      <c r="E117" s="147"/>
      <c r="F117" s="148"/>
      <c r="G117" s="149"/>
      <c r="H117" s="149"/>
      <c r="I117" s="150"/>
      <c r="J117" s="151"/>
      <c r="K117" s="149"/>
      <c r="L117" s="152"/>
      <c r="M117" s="147"/>
      <c r="N117" s="153"/>
      <c r="O117" s="153"/>
      <c r="P117" s="153"/>
      <c r="Q117" s="153"/>
      <c r="R117" s="154"/>
      <c r="S117" s="155"/>
      <c r="T117" s="143"/>
      <c r="U117" s="143"/>
      <c r="V117" s="143"/>
      <c r="W117" s="156"/>
      <c r="X117" s="156">
        <f t="shared" si="19"/>
        <v>0</v>
      </c>
      <c r="Y117" s="156"/>
      <c r="Z117" s="156">
        <f t="shared" si="20"/>
        <v>0</v>
      </c>
      <c r="AA117" s="156">
        <f t="shared" si="21"/>
        <v>0</v>
      </c>
      <c r="AB117" s="156">
        <f t="shared" si="22"/>
        <v>0</v>
      </c>
      <c r="AC117" s="156">
        <f t="shared" si="23"/>
        <v>0</v>
      </c>
      <c r="AD117" s="156">
        <f t="shared" si="24"/>
        <v>0</v>
      </c>
      <c r="AE117" s="157"/>
      <c r="AF117" s="158"/>
      <c r="AG117" s="159"/>
      <c r="AO117" s="186" t="str">
        <f>IF(X117&gt;0,IF(AE117="受託",項目値マスタ!$G$2,項目値マスタ!$G$3),"")</f>
        <v/>
      </c>
      <c r="AP117" s="186">
        <f t="shared" si="25"/>
        <v>7.0000000000000007E-2</v>
      </c>
    </row>
    <row r="118" spans="1:42" ht="21.75" customHeight="1">
      <c r="A118" s="145"/>
      <c r="B118" s="146"/>
      <c r="C118" s="145"/>
      <c r="D118" s="146"/>
      <c r="E118" s="147"/>
      <c r="F118" s="148"/>
      <c r="G118" s="149"/>
      <c r="H118" s="149"/>
      <c r="I118" s="150"/>
      <c r="J118" s="151"/>
      <c r="K118" s="149"/>
      <c r="L118" s="152"/>
      <c r="M118" s="147"/>
      <c r="N118" s="153"/>
      <c r="O118" s="153"/>
      <c r="P118" s="153"/>
      <c r="Q118" s="153"/>
      <c r="R118" s="154"/>
      <c r="S118" s="155"/>
      <c r="T118" s="143"/>
      <c r="U118" s="143"/>
      <c r="V118" s="143"/>
      <c r="W118" s="156"/>
      <c r="X118" s="156">
        <f t="shared" si="19"/>
        <v>0</v>
      </c>
      <c r="Y118" s="156"/>
      <c r="Z118" s="156">
        <f t="shared" si="20"/>
        <v>0</v>
      </c>
      <c r="AA118" s="156">
        <f t="shared" si="21"/>
        <v>0</v>
      </c>
      <c r="AB118" s="156">
        <f t="shared" si="22"/>
        <v>0</v>
      </c>
      <c r="AC118" s="156">
        <f t="shared" si="23"/>
        <v>0</v>
      </c>
      <c r="AD118" s="156">
        <f t="shared" si="24"/>
        <v>0</v>
      </c>
      <c r="AE118" s="157"/>
      <c r="AF118" s="158"/>
      <c r="AG118" s="159"/>
      <c r="AO118" s="186" t="str">
        <f>IF(X118&gt;0,IF(AE118="受託",項目値マスタ!$G$2,項目値マスタ!$G$3),"")</f>
        <v/>
      </c>
      <c r="AP118" s="186">
        <f t="shared" si="25"/>
        <v>7.0000000000000007E-2</v>
      </c>
    </row>
    <row r="119" spans="1:42" ht="21.75" customHeight="1">
      <c r="A119" s="145"/>
      <c r="B119" s="146"/>
      <c r="C119" s="145"/>
      <c r="D119" s="146"/>
      <c r="E119" s="147"/>
      <c r="F119" s="148"/>
      <c r="G119" s="149"/>
      <c r="H119" s="149"/>
      <c r="I119" s="150"/>
      <c r="J119" s="151"/>
      <c r="K119" s="149"/>
      <c r="L119" s="152"/>
      <c r="M119" s="147"/>
      <c r="N119" s="153"/>
      <c r="O119" s="153"/>
      <c r="P119" s="153"/>
      <c r="Q119" s="153"/>
      <c r="R119" s="154"/>
      <c r="S119" s="155"/>
      <c r="T119" s="143"/>
      <c r="U119" s="143"/>
      <c r="V119" s="143"/>
      <c r="W119" s="156"/>
      <c r="X119" s="156">
        <f t="shared" si="19"/>
        <v>0</v>
      </c>
      <c r="Y119" s="156"/>
      <c r="Z119" s="156">
        <f t="shared" si="20"/>
        <v>0</v>
      </c>
      <c r="AA119" s="156">
        <f t="shared" si="21"/>
        <v>0</v>
      </c>
      <c r="AB119" s="156">
        <f t="shared" si="22"/>
        <v>0</v>
      </c>
      <c r="AC119" s="156">
        <f t="shared" si="23"/>
        <v>0</v>
      </c>
      <c r="AD119" s="156">
        <f t="shared" si="24"/>
        <v>0</v>
      </c>
      <c r="AE119" s="157"/>
      <c r="AF119" s="158"/>
      <c r="AG119" s="159"/>
      <c r="AO119" s="186" t="str">
        <f>IF(X119&gt;0,IF(AE119="受託",項目値マスタ!$G$2,項目値マスタ!$G$3),"")</f>
        <v/>
      </c>
      <c r="AP119" s="186">
        <f t="shared" si="25"/>
        <v>7.0000000000000007E-2</v>
      </c>
    </row>
    <row r="120" spans="1:42" ht="21.75" customHeight="1">
      <c r="A120" s="145"/>
      <c r="B120" s="146"/>
      <c r="C120" s="145"/>
      <c r="D120" s="146"/>
      <c r="E120" s="147"/>
      <c r="F120" s="148"/>
      <c r="G120" s="149"/>
      <c r="H120" s="149"/>
      <c r="I120" s="150"/>
      <c r="J120" s="151"/>
      <c r="K120" s="149"/>
      <c r="L120" s="152"/>
      <c r="M120" s="147"/>
      <c r="N120" s="153"/>
      <c r="O120" s="153"/>
      <c r="P120" s="153"/>
      <c r="Q120" s="153"/>
      <c r="R120" s="154"/>
      <c r="S120" s="155"/>
      <c r="T120" s="143"/>
      <c r="U120" s="143"/>
      <c r="V120" s="143"/>
      <c r="W120" s="156"/>
      <c r="X120" s="156">
        <f t="shared" si="19"/>
        <v>0</v>
      </c>
      <c r="Y120" s="156"/>
      <c r="Z120" s="156">
        <f t="shared" si="20"/>
        <v>0</v>
      </c>
      <c r="AA120" s="156">
        <f t="shared" si="21"/>
        <v>0</v>
      </c>
      <c r="AB120" s="156">
        <f t="shared" si="22"/>
        <v>0</v>
      </c>
      <c r="AC120" s="156">
        <f t="shared" si="23"/>
        <v>0</v>
      </c>
      <c r="AD120" s="156">
        <f t="shared" si="24"/>
        <v>0</v>
      </c>
      <c r="AE120" s="157"/>
      <c r="AF120" s="158"/>
      <c r="AG120" s="159"/>
      <c r="AO120" s="186" t="str">
        <f>IF(X120&gt;0,IF(AE120="受託",項目値マスタ!$G$2,項目値マスタ!$G$3),"")</f>
        <v/>
      </c>
      <c r="AP120" s="186">
        <f t="shared" si="25"/>
        <v>7.0000000000000007E-2</v>
      </c>
    </row>
    <row r="121" spans="1:42" ht="21.75" customHeight="1">
      <c r="A121" s="145"/>
      <c r="B121" s="146"/>
      <c r="C121" s="145"/>
      <c r="D121" s="146"/>
      <c r="E121" s="147"/>
      <c r="F121" s="148"/>
      <c r="G121" s="149"/>
      <c r="H121" s="149"/>
      <c r="I121" s="150"/>
      <c r="J121" s="151"/>
      <c r="K121" s="149"/>
      <c r="L121" s="152"/>
      <c r="M121" s="147"/>
      <c r="N121" s="153"/>
      <c r="O121" s="153"/>
      <c r="P121" s="153"/>
      <c r="Q121" s="153"/>
      <c r="R121" s="154"/>
      <c r="S121" s="155"/>
      <c r="T121" s="143"/>
      <c r="U121" s="143"/>
      <c r="V121" s="143"/>
      <c r="W121" s="156"/>
      <c r="X121" s="156">
        <f t="shared" si="19"/>
        <v>0</v>
      </c>
      <c r="Y121" s="156"/>
      <c r="Z121" s="156">
        <f t="shared" si="20"/>
        <v>0</v>
      </c>
      <c r="AA121" s="156">
        <f t="shared" si="21"/>
        <v>0</v>
      </c>
      <c r="AB121" s="156">
        <f t="shared" si="22"/>
        <v>0</v>
      </c>
      <c r="AC121" s="156">
        <f t="shared" si="23"/>
        <v>0</v>
      </c>
      <c r="AD121" s="156">
        <f t="shared" si="24"/>
        <v>0</v>
      </c>
      <c r="AE121" s="157"/>
      <c r="AF121" s="158"/>
      <c r="AG121" s="159"/>
      <c r="AO121" s="186" t="str">
        <f>IF(X121&gt;0,IF(AE121="受託",項目値マスタ!$G$2,項目値マスタ!$G$3),"")</f>
        <v/>
      </c>
      <c r="AP121" s="186">
        <f t="shared" si="25"/>
        <v>7.0000000000000007E-2</v>
      </c>
    </row>
    <row r="122" spans="1:42" ht="21.75" customHeight="1">
      <c r="A122" s="145"/>
      <c r="B122" s="146"/>
      <c r="C122" s="145"/>
      <c r="D122" s="146"/>
      <c r="E122" s="147"/>
      <c r="F122" s="148"/>
      <c r="G122" s="149"/>
      <c r="H122" s="149"/>
      <c r="I122" s="150"/>
      <c r="J122" s="151"/>
      <c r="K122" s="149"/>
      <c r="L122" s="152"/>
      <c r="M122" s="147"/>
      <c r="N122" s="153"/>
      <c r="O122" s="153"/>
      <c r="P122" s="153"/>
      <c r="Q122" s="153"/>
      <c r="R122" s="154"/>
      <c r="S122" s="155"/>
      <c r="T122" s="143"/>
      <c r="U122" s="143"/>
      <c r="V122" s="143"/>
      <c r="W122" s="156"/>
      <c r="X122" s="156">
        <f t="shared" si="19"/>
        <v>0</v>
      </c>
      <c r="Y122" s="156"/>
      <c r="Z122" s="156">
        <f t="shared" si="20"/>
        <v>0</v>
      </c>
      <c r="AA122" s="156">
        <f t="shared" si="21"/>
        <v>0</v>
      </c>
      <c r="AB122" s="156">
        <f t="shared" si="22"/>
        <v>0</v>
      </c>
      <c r="AC122" s="156">
        <f t="shared" si="23"/>
        <v>0</v>
      </c>
      <c r="AD122" s="156">
        <f t="shared" si="24"/>
        <v>0</v>
      </c>
      <c r="AE122" s="157"/>
      <c r="AF122" s="158"/>
      <c r="AG122" s="159"/>
      <c r="AO122" s="186" t="str">
        <f>IF(X122&gt;0,IF(AE122="受託",項目値マスタ!$G$2,項目値マスタ!$G$3),"")</f>
        <v/>
      </c>
      <c r="AP122" s="186">
        <f t="shared" si="25"/>
        <v>7.0000000000000007E-2</v>
      </c>
    </row>
    <row r="123" spans="1:42" ht="21.75" customHeight="1">
      <c r="A123" s="145"/>
      <c r="B123" s="146"/>
      <c r="C123" s="145"/>
      <c r="D123" s="146"/>
      <c r="E123" s="147"/>
      <c r="F123" s="148"/>
      <c r="G123" s="149"/>
      <c r="H123" s="149"/>
      <c r="I123" s="150"/>
      <c r="J123" s="151"/>
      <c r="K123" s="149"/>
      <c r="L123" s="152"/>
      <c r="M123" s="147"/>
      <c r="N123" s="153"/>
      <c r="O123" s="153"/>
      <c r="P123" s="153"/>
      <c r="Q123" s="153"/>
      <c r="R123" s="154"/>
      <c r="S123" s="155"/>
      <c r="T123" s="143"/>
      <c r="U123" s="143"/>
      <c r="V123" s="143"/>
      <c r="W123" s="156"/>
      <c r="X123" s="156">
        <f t="shared" si="19"/>
        <v>0</v>
      </c>
      <c r="Y123" s="156"/>
      <c r="Z123" s="156">
        <f t="shared" si="20"/>
        <v>0</v>
      </c>
      <c r="AA123" s="156">
        <f t="shared" si="21"/>
        <v>0</v>
      </c>
      <c r="AB123" s="156">
        <f t="shared" si="22"/>
        <v>0</v>
      </c>
      <c r="AC123" s="156">
        <f t="shared" si="23"/>
        <v>0</v>
      </c>
      <c r="AD123" s="156">
        <f t="shared" si="24"/>
        <v>0</v>
      </c>
      <c r="AE123" s="157"/>
      <c r="AF123" s="158"/>
      <c r="AG123" s="159"/>
      <c r="AO123" s="186" t="str">
        <f>IF(X123&gt;0,IF(AE123="受託",項目値マスタ!$G$2,項目値マスタ!$G$3),"")</f>
        <v/>
      </c>
      <c r="AP123" s="186">
        <f t="shared" si="25"/>
        <v>7.0000000000000007E-2</v>
      </c>
    </row>
    <row r="124" spans="1:42" ht="21.75" customHeight="1">
      <c r="A124" s="145"/>
      <c r="B124" s="146"/>
      <c r="C124" s="145"/>
      <c r="D124" s="146"/>
      <c r="E124" s="147"/>
      <c r="F124" s="148"/>
      <c r="G124" s="149"/>
      <c r="H124" s="149"/>
      <c r="I124" s="150"/>
      <c r="J124" s="151"/>
      <c r="K124" s="149"/>
      <c r="L124" s="152"/>
      <c r="M124" s="147"/>
      <c r="N124" s="153"/>
      <c r="O124" s="153"/>
      <c r="P124" s="153"/>
      <c r="Q124" s="153"/>
      <c r="R124" s="154"/>
      <c r="S124" s="155"/>
      <c r="T124" s="143"/>
      <c r="U124" s="143"/>
      <c r="V124" s="143"/>
      <c r="W124" s="156"/>
      <c r="X124" s="156">
        <f t="shared" si="19"/>
        <v>0</v>
      </c>
      <c r="Y124" s="156"/>
      <c r="Z124" s="156">
        <f t="shared" si="20"/>
        <v>0</v>
      </c>
      <c r="AA124" s="156">
        <f t="shared" si="21"/>
        <v>0</v>
      </c>
      <c r="AB124" s="156">
        <f t="shared" si="22"/>
        <v>0</v>
      </c>
      <c r="AC124" s="156">
        <f t="shared" si="23"/>
        <v>0</v>
      </c>
      <c r="AD124" s="156">
        <f t="shared" si="24"/>
        <v>0</v>
      </c>
      <c r="AE124" s="157"/>
      <c r="AF124" s="158"/>
      <c r="AG124" s="159"/>
      <c r="AO124" s="186" t="str">
        <f>IF(X124&gt;0,IF(AE124="受託",項目値マスタ!$G$2,項目値マスタ!$G$3),"")</f>
        <v/>
      </c>
      <c r="AP124" s="186">
        <f t="shared" si="25"/>
        <v>7.0000000000000007E-2</v>
      </c>
    </row>
    <row r="125" spans="1:42" ht="21.75" customHeight="1">
      <c r="A125" s="145"/>
      <c r="B125" s="146"/>
      <c r="C125" s="145"/>
      <c r="D125" s="146"/>
      <c r="E125" s="147"/>
      <c r="F125" s="148"/>
      <c r="G125" s="149"/>
      <c r="H125" s="149"/>
      <c r="I125" s="150"/>
      <c r="J125" s="151"/>
      <c r="K125" s="149"/>
      <c r="L125" s="152"/>
      <c r="M125" s="147"/>
      <c r="N125" s="153"/>
      <c r="O125" s="153"/>
      <c r="P125" s="153"/>
      <c r="Q125" s="153"/>
      <c r="R125" s="154"/>
      <c r="S125" s="155"/>
      <c r="T125" s="143"/>
      <c r="U125" s="143"/>
      <c r="V125" s="143"/>
      <c r="W125" s="156"/>
      <c r="X125" s="156">
        <f t="shared" si="19"/>
        <v>0</v>
      </c>
      <c r="Y125" s="156"/>
      <c r="Z125" s="156">
        <f t="shared" si="20"/>
        <v>0</v>
      </c>
      <c r="AA125" s="156">
        <f t="shared" si="21"/>
        <v>0</v>
      </c>
      <c r="AB125" s="156">
        <f t="shared" si="22"/>
        <v>0</v>
      </c>
      <c r="AC125" s="156">
        <f t="shared" si="23"/>
        <v>0</v>
      </c>
      <c r="AD125" s="156">
        <f t="shared" si="24"/>
        <v>0</v>
      </c>
      <c r="AE125" s="157"/>
      <c r="AF125" s="158"/>
      <c r="AG125" s="159"/>
      <c r="AO125" s="186" t="str">
        <f>IF(X125&gt;0,IF(AE125="受託",項目値マスタ!$G$2,項目値マスタ!$G$3),"")</f>
        <v/>
      </c>
      <c r="AP125" s="186">
        <f t="shared" si="25"/>
        <v>7.0000000000000007E-2</v>
      </c>
    </row>
    <row r="126" spans="1:42" ht="21.75" customHeight="1">
      <c r="A126" s="145"/>
      <c r="B126" s="146"/>
      <c r="C126" s="145"/>
      <c r="D126" s="146"/>
      <c r="E126" s="147"/>
      <c r="F126" s="148"/>
      <c r="G126" s="149"/>
      <c r="H126" s="149"/>
      <c r="I126" s="150"/>
      <c r="J126" s="151"/>
      <c r="K126" s="149"/>
      <c r="L126" s="152"/>
      <c r="M126" s="147"/>
      <c r="N126" s="153"/>
      <c r="O126" s="153"/>
      <c r="P126" s="153"/>
      <c r="Q126" s="153"/>
      <c r="R126" s="154"/>
      <c r="S126" s="155"/>
      <c r="T126" s="143"/>
      <c r="U126" s="143"/>
      <c r="V126" s="143"/>
      <c r="W126" s="156"/>
      <c r="X126" s="156">
        <f t="shared" si="19"/>
        <v>0</v>
      </c>
      <c r="Y126" s="156"/>
      <c r="Z126" s="156">
        <f t="shared" si="20"/>
        <v>0</v>
      </c>
      <c r="AA126" s="156">
        <f t="shared" si="21"/>
        <v>0</v>
      </c>
      <c r="AB126" s="156">
        <f t="shared" si="22"/>
        <v>0</v>
      </c>
      <c r="AC126" s="156">
        <f t="shared" si="23"/>
        <v>0</v>
      </c>
      <c r="AD126" s="156">
        <f t="shared" si="24"/>
        <v>0</v>
      </c>
      <c r="AE126" s="157"/>
      <c r="AF126" s="158"/>
      <c r="AG126" s="159"/>
      <c r="AO126" s="186" t="str">
        <f>IF(X126&gt;0,IF(AE126="受託",項目値マスタ!$G$2,項目値マスタ!$G$3),"")</f>
        <v/>
      </c>
      <c r="AP126" s="186">
        <f t="shared" si="25"/>
        <v>7.0000000000000007E-2</v>
      </c>
    </row>
    <row r="127" spans="1:42" ht="21.75" customHeight="1">
      <c r="A127" s="145"/>
      <c r="B127" s="146"/>
      <c r="C127" s="145"/>
      <c r="D127" s="146"/>
      <c r="E127" s="147"/>
      <c r="F127" s="148"/>
      <c r="G127" s="149"/>
      <c r="H127" s="149"/>
      <c r="I127" s="150"/>
      <c r="J127" s="151"/>
      <c r="K127" s="149"/>
      <c r="L127" s="152"/>
      <c r="M127" s="147"/>
      <c r="N127" s="153"/>
      <c r="O127" s="153"/>
      <c r="P127" s="153"/>
      <c r="Q127" s="153"/>
      <c r="R127" s="154"/>
      <c r="S127" s="155"/>
      <c r="T127" s="143"/>
      <c r="U127" s="143"/>
      <c r="V127" s="143"/>
      <c r="W127" s="156"/>
      <c r="X127" s="156">
        <f t="shared" si="19"/>
        <v>0</v>
      </c>
      <c r="Y127" s="156"/>
      <c r="Z127" s="156">
        <f t="shared" si="20"/>
        <v>0</v>
      </c>
      <c r="AA127" s="156">
        <f t="shared" si="21"/>
        <v>0</v>
      </c>
      <c r="AB127" s="156">
        <f t="shared" si="22"/>
        <v>0</v>
      </c>
      <c r="AC127" s="156">
        <f t="shared" si="23"/>
        <v>0</v>
      </c>
      <c r="AD127" s="156">
        <f t="shared" si="24"/>
        <v>0</v>
      </c>
      <c r="AE127" s="157"/>
      <c r="AF127" s="158"/>
      <c r="AG127" s="159"/>
      <c r="AO127" s="186" t="str">
        <f>IF(X127&gt;0,IF(AE127="受託",項目値マスタ!$G$2,項目値マスタ!$G$3),"")</f>
        <v/>
      </c>
      <c r="AP127" s="186">
        <f t="shared" si="25"/>
        <v>7.0000000000000007E-2</v>
      </c>
    </row>
    <row r="128" spans="1:42" ht="21.75" customHeight="1">
      <c r="A128" s="145"/>
      <c r="B128" s="146"/>
      <c r="C128" s="145"/>
      <c r="D128" s="146"/>
      <c r="E128" s="147"/>
      <c r="F128" s="148"/>
      <c r="G128" s="149"/>
      <c r="H128" s="149"/>
      <c r="I128" s="150"/>
      <c r="J128" s="151"/>
      <c r="K128" s="149"/>
      <c r="L128" s="152"/>
      <c r="M128" s="147"/>
      <c r="N128" s="153"/>
      <c r="O128" s="153"/>
      <c r="P128" s="153"/>
      <c r="Q128" s="153"/>
      <c r="R128" s="154"/>
      <c r="S128" s="155"/>
      <c r="T128" s="143"/>
      <c r="U128" s="143"/>
      <c r="V128" s="143"/>
      <c r="W128" s="156"/>
      <c r="X128" s="156">
        <f t="shared" si="19"/>
        <v>0</v>
      </c>
      <c r="Y128" s="156"/>
      <c r="Z128" s="156">
        <f t="shared" si="20"/>
        <v>0</v>
      </c>
      <c r="AA128" s="156">
        <f t="shared" si="21"/>
        <v>0</v>
      </c>
      <c r="AB128" s="156">
        <f t="shared" si="22"/>
        <v>0</v>
      </c>
      <c r="AC128" s="156">
        <f t="shared" si="23"/>
        <v>0</v>
      </c>
      <c r="AD128" s="156">
        <f t="shared" si="24"/>
        <v>0</v>
      </c>
      <c r="AE128" s="157"/>
      <c r="AF128" s="158"/>
      <c r="AG128" s="159"/>
      <c r="AO128" s="186" t="str">
        <f>IF(X128&gt;0,IF(AE128="受託",項目値マスタ!$G$2,項目値マスタ!$G$3),"")</f>
        <v/>
      </c>
      <c r="AP128" s="186">
        <f t="shared" si="25"/>
        <v>7.0000000000000007E-2</v>
      </c>
    </row>
    <row r="129" spans="1:42" ht="21.75" customHeight="1">
      <c r="A129" s="145"/>
      <c r="B129" s="146"/>
      <c r="C129" s="145"/>
      <c r="D129" s="146"/>
      <c r="E129" s="147"/>
      <c r="F129" s="148"/>
      <c r="G129" s="149"/>
      <c r="H129" s="149"/>
      <c r="I129" s="150"/>
      <c r="J129" s="151"/>
      <c r="K129" s="149"/>
      <c r="L129" s="152"/>
      <c r="M129" s="147"/>
      <c r="N129" s="153"/>
      <c r="O129" s="153"/>
      <c r="P129" s="153"/>
      <c r="Q129" s="153"/>
      <c r="R129" s="154"/>
      <c r="S129" s="155"/>
      <c r="T129" s="143"/>
      <c r="U129" s="143"/>
      <c r="V129" s="143"/>
      <c r="W129" s="156"/>
      <c r="X129" s="156">
        <f t="shared" si="19"/>
        <v>0</v>
      </c>
      <c r="Y129" s="156"/>
      <c r="Z129" s="156">
        <f t="shared" si="20"/>
        <v>0</v>
      </c>
      <c r="AA129" s="156">
        <f t="shared" si="21"/>
        <v>0</v>
      </c>
      <c r="AB129" s="156">
        <f t="shared" si="22"/>
        <v>0</v>
      </c>
      <c r="AC129" s="156">
        <f t="shared" si="23"/>
        <v>0</v>
      </c>
      <c r="AD129" s="156">
        <f t="shared" si="24"/>
        <v>0</v>
      </c>
      <c r="AE129" s="157"/>
      <c r="AF129" s="158"/>
      <c r="AG129" s="159"/>
      <c r="AO129" s="186" t="str">
        <f>IF(X129&gt;0,IF(AE129="受託",項目値マスタ!$G$2,項目値マスタ!$G$3),"")</f>
        <v/>
      </c>
      <c r="AP129" s="186">
        <f t="shared" si="25"/>
        <v>7.0000000000000007E-2</v>
      </c>
    </row>
    <row r="130" spans="1:42" ht="21.75" customHeight="1">
      <c r="A130" s="145"/>
      <c r="B130" s="146"/>
      <c r="C130" s="145"/>
      <c r="D130" s="146"/>
      <c r="E130" s="147"/>
      <c r="F130" s="148"/>
      <c r="G130" s="149"/>
      <c r="H130" s="149"/>
      <c r="I130" s="150"/>
      <c r="J130" s="151"/>
      <c r="K130" s="149"/>
      <c r="L130" s="152"/>
      <c r="M130" s="147"/>
      <c r="N130" s="153"/>
      <c r="O130" s="153"/>
      <c r="P130" s="153"/>
      <c r="Q130" s="153"/>
      <c r="R130" s="154"/>
      <c r="S130" s="155"/>
      <c r="T130" s="143"/>
      <c r="U130" s="143"/>
      <c r="V130" s="143"/>
      <c r="W130" s="156"/>
      <c r="X130" s="156">
        <f t="shared" si="19"/>
        <v>0</v>
      </c>
      <c r="Y130" s="156"/>
      <c r="Z130" s="156">
        <f t="shared" si="20"/>
        <v>0</v>
      </c>
      <c r="AA130" s="156">
        <f t="shared" si="21"/>
        <v>0</v>
      </c>
      <c r="AB130" s="156">
        <f t="shared" si="22"/>
        <v>0</v>
      </c>
      <c r="AC130" s="156">
        <f t="shared" si="23"/>
        <v>0</v>
      </c>
      <c r="AD130" s="156">
        <f t="shared" si="24"/>
        <v>0</v>
      </c>
      <c r="AE130" s="157"/>
      <c r="AF130" s="158"/>
      <c r="AG130" s="159"/>
      <c r="AO130" s="186" t="str">
        <f>IF(X130&gt;0,IF(AE130="受託",項目値マスタ!$G$2,項目値マスタ!$G$3),"")</f>
        <v/>
      </c>
      <c r="AP130" s="186">
        <f t="shared" si="25"/>
        <v>7.0000000000000007E-2</v>
      </c>
    </row>
    <row r="131" spans="1:42" ht="21.75" customHeight="1">
      <c r="A131" s="145"/>
      <c r="B131" s="146"/>
      <c r="C131" s="145"/>
      <c r="D131" s="146"/>
      <c r="E131" s="147"/>
      <c r="F131" s="148"/>
      <c r="G131" s="149"/>
      <c r="H131" s="149"/>
      <c r="I131" s="150"/>
      <c r="J131" s="151"/>
      <c r="K131" s="149"/>
      <c r="L131" s="152"/>
      <c r="M131" s="147"/>
      <c r="N131" s="153"/>
      <c r="O131" s="153"/>
      <c r="P131" s="153"/>
      <c r="Q131" s="153"/>
      <c r="R131" s="154"/>
      <c r="S131" s="155"/>
      <c r="T131" s="143"/>
      <c r="U131" s="143"/>
      <c r="V131" s="143"/>
      <c r="W131" s="156"/>
      <c r="X131" s="156">
        <f t="shared" si="19"/>
        <v>0</v>
      </c>
      <c r="Y131" s="156"/>
      <c r="Z131" s="156">
        <f t="shared" si="20"/>
        <v>0</v>
      </c>
      <c r="AA131" s="156">
        <f t="shared" si="21"/>
        <v>0</v>
      </c>
      <c r="AB131" s="156">
        <f t="shared" si="22"/>
        <v>0</v>
      </c>
      <c r="AC131" s="156">
        <f t="shared" si="23"/>
        <v>0</v>
      </c>
      <c r="AD131" s="156">
        <f t="shared" si="24"/>
        <v>0</v>
      </c>
      <c r="AE131" s="157"/>
      <c r="AF131" s="158"/>
      <c r="AG131" s="159"/>
      <c r="AO131" s="186" t="str">
        <f>IF(X131&gt;0,IF(AE131="受託",項目値マスタ!$G$2,項目値マスタ!$G$3),"")</f>
        <v/>
      </c>
      <c r="AP131" s="186">
        <f t="shared" si="25"/>
        <v>7.0000000000000007E-2</v>
      </c>
    </row>
    <row r="132" spans="1:42" ht="21.75" customHeight="1">
      <c r="A132" s="145"/>
      <c r="B132" s="146"/>
      <c r="C132" s="145"/>
      <c r="D132" s="146"/>
      <c r="E132" s="147"/>
      <c r="F132" s="148"/>
      <c r="G132" s="149"/>
      <c r="H132" s="149"/>
      <c r="I132" s="150"/>
      <c r="J132" s="151"/>
      <c r="K132" s="149"/>
      <c r="L132" s="152"/>
      <c r="M132" s="147"/>
      <c r="N132" s="153"/>
      <c r="O132" s="153"/>
      <c r="P132" s="153"/>
      <c r="Q132" s="153"/>
      <c r="R132" s="154"/>
      <c r="S132" s="155"/>
      <c r="T132" s="143"/>
      <c r="U132" s="143"/>
      <c r="V132" s="143"/>
      <c r="W132" s="156"/>
      <c r="X132" s="156">
        <f t="shared" si="19"/>
        <v>0</v>
      </c>
      <c r="Y132" s="156"/>
      <c r="Z132" s="156">
        <f t="shared" si="20"/>
        <v>0</v>
      </c>
      <c r="AA132" s="156">
        <f t="shared" si="21"/>
        <v>0</v>
      </c>
      <c r="AB132" s="156">
        <f t="shared" si="22"/>
        <v>0</v>
      </c>
      <c r="AC132" s="156">
        <f t="shared" si="23"/>
        <v>0</v>
      </c>
      <c r="AD132" s="156">
        <f t="shared" si="24"/>
        <v>0</v>
      </c>
      <c r="AE132" s="157"/>
      <c r="AF132" s="158"/>
      <c r="AG132" s="159"/>
      <c r="AO132" s="186" t="str">
        <f>IF(X132&gt;0,IF(AE132="受託",項目値マスタ!$G$2,項目値マスタ!$G$3),"")</f>
        <v/>
      </c>
      <c r="AP132" s="186">
        <f t="shared" si="25"/>
        <v>7.0000000000000007E-2</v>
      </c>
    </row>
    <row r="133" spans="1:42" ht="21.75" customHeight="1">
      <c r="A133" s="145"/>
      <c r="B133" s="146"/>
      <c r="C133" s="145"/>
      <c r="D133" s="146"/>
      <c r="E133" s="147"/>
      <c r="F133" s="148"/>
      <c r="G133" s="149"/>
      <c r="H133" s="149"/>
      <c r="I133" s="150"/>
      <c r="J133" s="151"/>
      <c r="K133" s="149"/>
      <c r="L133" s="152"/>
      <c r="M133" s="147"/>
      <c r="N133" s="153"/>
      <c r="O133" s="153"/>
      <c r="P133" s="153"/>
      <c r="Q133" s="153"/>
      <c r="R133" s="154"/>
      <c r="S133" s="155"/>
      <c r="T133" s="143"/>
      <c r="U133" s="143"/>
      <c r="V133" s="143"/>
      <c r="W133" s="156"/>
      <c r="X133" s="156">
        <f t="shared" si="19"/>
        <v>0</v>
      </c>
      <c r="Y133" s="156"/>
      <c r="Z133" s="156">
        <f t="shared" si="20"/>
        <v>0</v>
      </c>
      <c r="AA133" s="156">
        <f t="shared" si="21"/>
        <v>0</v>
      </c>
      <c r="AB133" s="156">
        <f t="shared" si="22"/>
        <v>0</v>
      </c>
      <c r="AC133" s="156">
        <f t="shared" si="23"/>
        <v>0</v>
      </c>
      <c r="AD133" s="156">
        <f t="shared" si="24"/>
        <v>0</v>
      </c>
      <c r="AE133" s="157"/>
      <c r="AF133" s="158"/>
      <c r="AG133" s="159"/>
      <c r="AO133" s="186" t="str">
        <f>IF(X133&gt;0,IF(AE133="受託",項目値マスタ!$G$2,項目値マスタ!$G$3),"")</f>
        <v/>
      </c>
      <c r="AP133" s="186">
        <f t="shared" si="25"/>
        <v>7.0000000000000007E-2</v>
      </c>
    </row>
    <row r="134" spans="1:42" ht="21.75" customHeight="1">
      <c r="A134" s="145"/>
      <c r="B134" s="146"/>
      <c r="C134" s="145"/>
      <c r="D134" s="146"/>
      <c r="E134" s="147"/>
      <c r="F134" s="148"/>
      <c r="G134" s="149"/>
      <c r="H134" s="149"/>
      <c r="I134" s="150"/>
      <c r="J134" s="151"/>
      <c r="K134" s="149"/>
      <c r="L134" s="152"/>
      <c r="M134" s="147"/>
      <c r="N134" s="153"/>
      <c r="O134" s="153"/>
      <c r="P134" s="153"/>
      <c r="Q134" s="153"/>
      <c r="R134" s="154"/>
      <c r="S134" s="155"/>
      <c r="T134" s="143"/>
      <c r="U134" s="143"/>
      <c r="V134" s="143"/>
      <c r="W134" s="156"/>
      <c r="X134" s="156">
        <f t="shared" si="19"/>
        <v>0</v>
      </c>
      <c r="Y134" s="156"/>
      <c r="Z134" s="156">
        <f t="shared" si="20"/>
        <v>0</v>
      </c>
      <c r="AA134" s="156">
        <f t="shared" si="21"/>
        <v>0</v>
      </c>
      <c r="AB134" s="156">
        <f t="shared" si="22"/>
        <v>0</v>
      </c>
      <c r="AC134" s="156">
        <f t="shared" si="23"/>
        <v>0</v>
      </c>
      <c r="AD134" s="156">
        <f t="shared" si="24"/>
        <v>0</v>
      </c>
      <c r="AE134" s="157"/>
      <c r="AF134" s="158"/>
      <c r="AG134" s="159"/>
      <c r="AO134" s="186" t="str">
        <f>IF(X134&gt;0,IF(AE134="受託",項目値マスタ!$G$2,項目値マスタ!$G$3),"")</f>
        <v/>
      </c>
      <c r="AP134" s="186">
        <f t="shared" si="25"/>
        <v>7.0000000000000007E-2</v>
      </c>
    </row>
    <row r="135" spans="1:42" ht="21.75" customHeight="1">
      <c r="A135" s="145"/>
      <c r="B135" s="146"/>
      <c r="C135" s="145"/>
      <c r="D135" s="146"/>
      <c r="E135" s="147"/>
      <c r="F135" s="148"/>
      <c r="G135" s="149"/>
      <c r="H135" s="149"/>
      <c r="I135" s="150"/>
      <c r="J135" s="151"/>
      <c r="K135" s="149"/>
      <c r="L135" s="152"/>
      <c r="M135" s="147"/>
      <c r="N135" s="153"/>
      <c r="O135" s="153"/>
      <c r="P135" s="153"/>
      <c r="Q135" s="153"/>
      <c r="R135" s="154"/>
      <c r="S135" s="155"/>
      <c r="T135" s="143"/>
      <c r="U135" s="143"/>
      <c r="V135" s="143"/>
      <c r="W135" s="156"/>
      <c r="X135" s="156">
        <f t="shared" si="19"/>
        <v>0</v>
      </c>
      <c r="Y135" s="156"/>
      <c r="Z135" s="156">
        <f t="shared" si="20"/>
        <v>0</v>
      </c>
      <c r="AA135" s="156">
        <f t="shared" si="21"/>
        <v>0</v>
      </c>
      <c r="AB135" s="156">
        <f t="shared" si="22"/>
        <v>0</v>
      </c>
      <c r="AC135" s="156">
        <f t="shared" si="23"/>
        <v>0</v>
      </c>
      <c r="AD135" s="156">
        <f t="shared" si="24"/>
        <v>0</v>
      </c>
      <c r="AE135" s="157"/>
      <c r="AF135" s="158"/>
      <c r="AG135" s="159"/>
      <c r="AO135" s="186" t="str">
        <f>IF(X135&gt;0,IF(AE135="受託",項目値マスタ!$G$2,項目値マスタ!$G$3),"")</f>
        <v/>
      </c>
      <c r="AP135" s="186">
        <f t="shared" si="25"/>
        <v>7.0000000000000007E-2</v>
      </c>
    </row>
    <row r="136" spans="1:42" ht="21.75" customHeight="1">
      <c r="A136" s="145"/>
      <c r="B136" s="146"/>
      <c r="C136" s="145"/>
      <c r="D136" s="146"/>
      <c r="E136" s="147"/>
      <c r="F136" s="148"/>
      <c r="G136" s="149"/>
      <c r="H136" s="149"/>
      <c r="I136" s="150"/>
      <c r="J136" s="151"/>
      <c r="K136" s="149"/>
      <c r="L136" s="152"/>
      <c r="M136" s="147"/>
      <c r="N136" s="153"/>
      <c r="O136" s="153"/>
      <c r="P136" s="153"/>
      <c r="Q136" s="153"/>
      <c r="R136" s="154"/>
      <c r="S136" s="155"/>
      <c r="T136" s="143"/>
      <c r="U136" s="143"/>
      <c r="V136" s="143"/>
      <c r="W136" s="156"/>
      <c r="X136" s="156">
        <f t="shared" si="19"/>
        <v>0</v>
      </c>
      <c r="Y136" s="156"/>
      <c r="Z136" s="156">
        <f t="shared" si="20"/>
        <v>0</v>
      </c>
      <c r="AA136" s="156">
        <f t="shared" si="21"/>
        <v>0</v>
      </c>
      <c r="AB136" s="156">
        <f t="shared" si="22"/>
        <v>0</v>
      </c>
      <c r="AC136" s="156">
        <f t="shared" si="23"/>
        <v>0</v>
      </c>
      <c r="AD136" s="156">
        <f t="shared" si="24"/>
        <v>0</v>
      </c>
      <c r="AE136" s="157"/>
      <c r="AF136" s="158"/>
      <c r="AG136" s="159"/>
      <c r="AO136" s="186" t="str">
        <f>IF(X136&gt;0,IF(AE136="受託",項目値マスタ!$G$2,項目値マスタ!$G$3),"")</f>
        <v/>
      </c>
      <c r="AP136" s="186">
        <f t="shared" si="25"/>
        <v>7.0000000000000007E-2</v>
      </c>
    </row>
    <row r="137" spans="1:42" ht="21.75" customHeight="1">
      <c r="A137" s="145"/>
      <c r="B137" s="146"/>
      <c r="C137" s="145"/>
      <c r="D137" s="146"/>
      <c r="E137" s="147"/>
      <c r="F137" s="148"/>
      <c r="G137" s="149"/>
      <c r="H137" s="149"/>
      <c r="I137" s="150"/>
      <c r="J137" s="151"/>
      <c r="K137" s="149"/>
      <c r="L137" s="152"/>
      <c r="M137" s="147"/>
      <c r="N137" s="153"/>
      <c r="O137" s="153"/>
      <c r="P137" s="153"/>
      <c r="Q137" s="153"/>
      <c r="R137" s="154"/>
      <c r="S137" s="155"/>
      <c r="T137" s="143"/>
      <c r="U137" s="143"/>
      <c r="V137" s="143"/>
      <c r="W137" s="156"/>
      <c r="X137" s="156">
        <f t="shared" si="19"/>
        <v>0</v>
      </c>
      <c r="Y137" s="156"/>
      <c r="Z137" s="156">
        <f t="shared" si="20"/>
        <v>0</v>
      </c>
      <c r="AA137" s="156">
        <f t="shared" si="21"/>
        <v>0</v>
      </c>
      <c r="AB137" s="156">
        <f t="shared" si="22"/>
        <v>0</v>
      </c>
      <c r="AC137" s="156">
        <f t="shared" si="23"/>
        <v>0</v>
      </c>
      <c r="AD137" s="156">
        <f t="shared" si="24"/>
        <v>0</v>
      </c>
      <c r="AE137" s="157"/>
      <c r="AF137" s="158"/>
      <c r="AG137" s="159"/>
      <c r="AO137" s="186" t="str">
        <f>IF(X137&gt;0,IF(AE137="受託",項目値マスタ!$G$2,項目値マスタ!$G$3),"")</f>
        <v/>
      </c>
      <c r="AP137" s="186">
        <f t="shared" si="25"/>
        <v>7.0000000000000007E-2</v>
      </c>
    </row>
    <row r="138" spans="1:42" ht="21.75" customHeight="1">
      <c r="A138" s="145"/>
      <c r="B138" s="146"/>
      <c r="C138" s="145"/>
      <c r="D138" s="146"/>
      <c r="E138" s="147"/>
      <c r="F138" s="148"/>
      <c r="G138" s="149"/>
      <c r="H138" s="149"/>
      <c r="I138" s="150"/>
      <c r="J138" s="151"/>
      <c r="K138" s="149"/>
      <c r="L138" s="152"/>
      <c r="M138" s="147"/>
      <c r="N138" s="153"/>
      <c r="O138" s="153"/>
      <c r="P138" s="153"/>
      <c r="Q138" s="153"/>
      <c r="R138" s="154"/>
      <c r="S138" s="155"/>
      <c r="T138" s="143"/>
      <c r="U138" s="143"/>
      <c r="V138" s="143"/>
      <c r="W138" s="156"/>
      <c r="X138" s="156">
        <f t="shared" si="19"/>
        <v>0</v>
      </c>
      <c r="Y138" s="156"/>
      <c r="Z138" s="156">
        <f t="shared" si="20"/>
        <v>0</v>
      </c>
      <c r="AA138" s="156">
        <f t="shared" si="21"/>
        <v>0</v>
      </c>
      <c r="AB138" s="156">
        <f t="shared" si="22"/>
        <v>0</v>
      </c>
      <c r="AC138" s="156">
        <f t="shared" si="23"/>
        <v>0</v>
      </c>
      <c r="AD138" s="156">
        <f t="shared" si="24"/>
        <v>0</v>
      </c>
      <c r="AE138" s="157"/>
      <c r="AF138" s="158"/>
      <c r="AG138" s="159"/>
      <c r="AO138" s="186" t="str">
        <f>IF(X138&gt;0,IF(AE138="受託",項目値マスタ!$G$2,項目値マスタ!$G$3),"")</f>
        <v/>
      </c>
      <c r="AP138" s="186">
        <f t="shared" si="25"/>
        <v>7.0000000000000007E-2</v>
      </c>
    </row>
    <row r="139" spans="1:42" ht="21.75" customHeight="1">
      <c r="A139" s="145"/>
      <c r="B139" s="146"/>
      <c r="C139" s="145"/>
      <c r="D139" s="146"/>
      <c r="E139" s="147"/>
      <c r="F139" s="148"/>
      <c r="G139" s="149"/>
      <c r="H139" s="149"/>
      <c r="I139" s="150"/>
      <c r="J139" s="151"/>
      <c r="K139" s="149"/>
      <c r="L139" s="152"/>
      <c r="M139" s="147"/>
      <c r="N139" s="153"/>
      <c r="O139" s="153"/>
      <c r="P139" s="153"/>
      <c r="Q139" s="153"/>
      <c r="R139" s="154"/>
      <c r="S139" s="155"/>
      <c r="T139" s="143"/>
      <c r="U139" s="143"/>
      <c r="V139" s="143"/>
      <c r="W139" s="156"/>
      <c r="X139" s="156">
        <f t="shared" si="19"/>
        <v>0</v>
      </c>
      <c r="Y139" s="156"/>
      <c r="Z139" s="156">
        <f t="shared" si="20"/>
        <v>0</v>
      </c>
      <c r="AA139" s="156">
        <f t="shared" si="21"/>
        <v>0</v>
      </c>
      <c r="AB139" s="156">
        <f t="shared" si="22"/>
        <v>0</v>
      </c>
      <c r="AC139" s="156">
        <f t="shared" si="23"/>
        <v>0</v>
      </c>
      <c r="AD139" s="156">
        <f t="shared" si="24"/>
        <v>0</v>
      </c>
      <c r="AE139" s="157"/>
      <c r="AF139" s="158"/>
      <c r="AG139" s="159"/>
      <c r="AO139" s="186" t="str">
        <f>IF(X139&gt;0,IF(AE139="受託",項目値マスタ!$G$2,項目値マスタ!$G$3),"")</f>
        <v/>
      </c>
      <c r="AP139" s="186">
        <f t="shared" si="25"/>
        <v>7.0000000000000007E-2</v>
      </c>
    </row>
    <row r="140" spans="1:42" ht="21.75" customHeight="1">
      <c r="A140" s="145"/>
      <c r="B140" s="146"/>
      <c r="C140" s="145"/>
      <c r="D140" s="146"/>
      <c r="E140" s="147"/>
      <c r="F140" s="148"/>
      <c r="G140" s="149"/>
      <c r="H140" s="149"/>
      <c r="I140" s="150"/>
      <c r="J140" s="151"/>
      <c r="K140" s="149"/>
      <c r="L140" s="152"/>
      <c r="M140" s="147"/>
      <c r="N140" s="153"/>
      <c r="O140" s="153"/>
      <c r="P140" s="153"/>
      <c r="Q140" s="153"/>
      <c r="R140" s="154"/>
      <c r="S140" s="155"/>
      <c r="T140" s="143"/>
      <c r="U140" s="143"/>
      <c r="V140" s="143"/>
      <c r="W140" s="156"/>
      <c r="X140" s="156">
        <f t="shared" si="19"/>
        <v>0</v>
      </c>
      <c r="Y140" s="156"/>
      <c r="Z140" s="156">
        <f t="shared" si="20"/>
        <v>0</v>
      </c>
      <c r="AA140" s="156">
        <f t="shared" si="21"/>
        <v>0</v>
      </c>
      <c r="AB140" s="156">
        <f t="shared" si="22"/>
        <v>0</v>
      </c>
      <c r="AC140" s="156">
        <f t="shared" si="23"/>
        <v>0</v>
      </c>
      <c r="AD140" s="156">
        <f t="shared" si="24"/>
        <v>0</v>
      </c>
      <c r="AE140" s="157"/>
      <c r="AF140" s="158"/>
      <c r="AG140" s="159"/>
      <c r="AO140" s="186" t="str">
        <f>IF(X140&gt;0,IF(AE140="受託",項目値マスタ!$G$2,項目値マスタ!$G$3),"")</f>
        <v/>
      </c>
      <c r="AP140" s="186">
        <f t="shared" si="25"/>
        <v>7.0000000000000007E-2</v>
      </c>
    </row>
    <row r="141" spans="1:42" ht="21.75" customHeight="1">
      <c r="A141" s="145"/>
      <c r="B141" s="146"/>
      <c r="C141" s="145"/>
      <c r="D141" s="146"/>
      <c r="E141" s="147"/>
      <c r="F141" s="148"/>
      <c r="G141" s="149"/>
      <c r="H141" s="149"/>
      <c r="I141" s="150"/>
      <c r="J141" s="151"/>
      <c r="K141" s="149"/>
      <c r="L141" s="152"/>
      <c r="M141" s="147"/>
      <c r="N141" s="153"/>
      <c r="O141" s="153"/>
      <c r="P141" s="153"/>
      <c r="Q141" s="153"/>
      <c r="R141" s="154"/>
      <c r="S141" s="155"/>
      <c r="T141" s="143"/>
      <c r="U141" s="143"/>
      <c r="V141" s="143"/>
      <c r="W141" s="156"/>
      <c r="X141" s="156">
        <f t="shared" si="19"/>
        <v>0</v>
      </c>
      <c r="Y141" s="156"/>
      <c r="Z141" s="156">
        <f t="shared" si="20"/>
        <v>0</v>
      </c>
      <c r="AA141" s="156">
        <f t="shared" si="21"/>
        <v>0</v>
      </c>
      <c r="AB141" s="156">
        <f t="shared" si="22"/>
        <v>0</v>
      </c>
      <c r="AC141" s="156">
        <f t="shared" si="23"/>
        <v>0</v>
      </c>
      <c r="AD141" s="156">
        <f t="shared" si="24"/>
        <v>0</v>
      </c>
      <c r="AE141" s="157"/>
      <c r="AF141" s="158"/>
      <c r="AG141" s="159"/>
      <c r="AO141" s="186" t="str">
        <f>IF(X141&gt;0,IF(AE141="受託",項目値マスタ!$G$2,項目値マスタ!$G$3),"")</f>
        <v/>
      </c>
      <c r="AP141" s="186">
        <f t="shared" si="25"/>
        <v>7.0000000000000007E-2</v>
      </c>
    </row>
    <row r="142" spans="1:42" ht="21.75" customHeight="1">
      <c r="A142" s="145"/>
      <c r="B142" s="146"/>
      <c r="C142" s="145"/>
      <c r="D142" s="146"/>
      <c r="E142" s="147"/>
      <c r="F142" s="148"/>
      <c r="G142" s="149"/>
      <c r="H142" s="149"/>
      <c r="I142" s="150"/>
      <c r="J142" s="151"/>
      <c r="K142" s="149"/>
      <c r="L142" s="152"/>
      <c r="M142" s="147"/>
      <c r="N142" s="153"/>
      <c r="O142" s="153"/>
      <c r="P142" s="153"/>
      <c r="Q142" s="153"/>
      <c r="R142" s="154"/>
      <c r="S142" s="155"/>
      <c r="T142" s="143"/>
      <c r="U142" s="143"/>
      <c r="V142" s="143"/>
      <c r="W142" s="156"/>
      <c r="X142" s="156">
        <f t="shared" si="19"/>
        <v>0</v>
      </c>
      <c r="Y142" s="156"/>
      <c r="Z142" s="156">
        <f t="shared" si="20"/>
        <v>0</v>
      </c>
      <c r="AA142" s="156">
        <f t="shared" si="21"/>
        <v>0</v>
      </c>
      <c r="AB142" s="156">
        <f t="shared" si="22"/>
        <v>0</v>
      </c>
      <c r="AC142" s="156">
        <f t="shared" si="23"/>
        <v>0</v>
      </c>
      <c r="AD142" s="156">
        <f t="shared" si="24"/>
        <v>0</v>
      </c>
      <c r="AE142" s="157"/>
      <c r="AF142" s="158"/>
      <c r="AG142" s="159"/>
      <c r="AO142" s="186" t="str">
        <f>IF(X142&gt;0,IF(AE142="受託",項目値マスタ!$G$2,項目値マスタ!$G$3),"")</f>
        <v/>
      </c>
      <c r="AP142" s="186">
        <f t="shared" si="25"/>
        <v>7.0000000000000007E-2</v>
      </c>
    </row>
    <row r="143" spans="1:42" ht="21.75" customHeight="1">
      <c r="A143" s="145"/>
      <c r="B143" s="146"/>
      <c r="C143" s="145"/>
      <c r="D143" s="146"/>
      <c r="E143" s="147"/>
      <c r="F143" s="148"/>
      <c r="G143" s="149"/>
      <c r="H143" s="149"/>
      <c r="I143" s="150"/>
      <c r="J143" s="151"/>
      <c r="K143" s="149"/>
      <c r="L143" s="152"/>
      <c r="M143" s="147"/>
      <c r="N143" s="153"/>
      <c r="O143" s="153"/>
      <c r="P143" s="153"/>
      <c r="Q143" s="153"/>
      <c r="R143" s="154"/>
      <c r="S143" s="155"/>
      <c r="T143" s="143"/>
      <c r="U143" s="143"/>
      <c r="V143" s="143"/>
      <c r="W143" s="156"/>
      <c r="X143" s="156">
        <f t="shared" si="19"/>
        <v>0</v>
      </c>
      <c r="Y143" s="156"/>
      <c r="Z143" s="156">
        <f t="shared" si="20"/>
        <v>0</v>
      </c>
      <c r="AA143" s="156">
        <f t="shared" si="21"/>
        <v>0</v>
      </c>
      <c r="AB143" s="156">
        <f t="shared" si="22"/>
        <v>0</v>
      </c>
      <c r="AC143" s="156">
        <f t="shared" si="23"/>
        <v>0</v>
      </c>
      <c r="AD143" s="156">
        <f t="shared" si="24"/>
        <v>0</v>
      </c>
      <c r="AE143" s="157"/>
      <c r="AF143" s="158"/>
      <c r="AG143" s="159"/>
      <c r="AO143" s="186" t="str">
        <f>IF(X143&gt;0,IF(AE143="受託",項目値マスタ!$G$2,項目値マスタ!$G$3),"")</f>
        <v/>
      </c>
      <c r="AP143" s="186">
        <f t="shared" si="25"/>
        <v>7.0000000000000007E-2</v>
      </c>
    </row>
    <row r="144" spans="1:42" ht="21.75" customHeight="1">
      <c r="A144" s="145"/>
      <c r="B144" s="146"/>
      <c r="C144" s="145"/>
      <c r="D144" s="146"/>
      <c r="E144" s="147"/>
      <c r="F144" s="148"/>
      <c r="G144" s="149"/>
      <c r="H144" s="149"/>
      <c r="I144" s="150"/>
      <c r="J144" s="151"/>
      <c r="K144" s="149"/>
      <c r="L144" s="152"/>
      <c r="M144" s="147"/>
      <c r="N144" s="153"/>
      <c r="O144" s="153"/>
      <c r="P144" s="153"/>
      <c r="Q144" s="153"/>
      <c r="R144" s="154"/>
      <c r="S144" s="155"/>
      <c r="T144" s="143"/>
      <c r="U144" s="143"/>
      <c r="V144" s="143"/>
      <c r="W144" s="156"/>
      <c r="X144" s="156">
        <f t="shared" si="19"/>
        <v>0</v>
      </c>
      <c r="Y144" s="156"/>
      <c r="Z144" s="156">
        <f t="shared" si="20"/>
        <v>0</v>
      </c>
      <c r="AA144" s="156">
        <f t="shared" si="21"/>
        <v>0</v>
      </c>
      <c r="AB144" s="156">
        <f t="shared" si="22"/>
        <v>0</v>
      </c>
      <c r="AC144" s="156">
        <f t="shared" si="23"/>
        <v>0</v>
      </c>
      <c r="AD144" s="156">
        <f t="shared" si="24"/>
        <v>0</v>
      </c>
      <c r="AE144" s="157"/>
      <c r="AF144" s="158"/>
      <c r="AG144" s="159"/>
      <c r="AO144" s="186" t="str">
        <f>IF(X144&gt;0,IF(AE144="受託",項目値マスタ!$G$2,項目値マスタ!$G$3),"")</f>
        <v/>
      </c>
      <c r="AP144" s="186">
        <f t="shared" si="25"/>
        <v>7.0000000000000007E-2</v>
      </c>
    </row>
    <row r="145" spans="1:42" ht="21.75" customHeight="1">
      <c r="A145" s="145"/>
      <c r="B145" s="146"/>
      <c r="C145" s="145"/>
      <c r="D145" s="146"/>
      <c r="E145" s="147"/>
      <c r="F145" s="148"/>
      <c r="G145" s="149"/>
      <c r="H145" s="149"/>
      <c r="I145" s="150"/>
      <c r="J145" s="151"/>
      <c r="K145" s="149"/>
      <c r="L145" s="152"/>
      <c r="M145" s="147"/>
      <c r="N145" s="153"/>
      <c r="O145" s="153"/>
      <c r="P145" s="153"/>
      <c r="Q145" s="153"/>
      <c r="R145" s="154"/>
      <c r="S145" s="155"/>
      <c r="T145" s="143"/>
      <c r="U145" s="143"/>
      <c r="V145" s="143"/>
      <c r="W145" s="156"/>
      <c r="X145" s="156">
        <f t="shared" si="19"/>
        <v>0</v>
      </c>
      <c r="Y145" s="156"/>
      <c r="Z145" s="156">
        <f t="shared" si="20"/>
        <v>0</v>
      </c>
      <c r="AA145" s="156">
        <f t="shared" si="21"/>
        <v>0</v>
      </c>
      <c r="AB145" s="156">
        <f t="shared" si="22"/>
        <v>0</v>
      </c>
      <c r="AC145" s="156">
        <f t="shared" si="23"/>
        <v>0</v>
      </c>
      <c r="AD145" s="156">
        <f t="shared" si="24"/>
        <v>0</v>
      </c>
      <c r="AE145" s="157"/>
      <c r="AF145" s="158"/>
      <c r="AG145" s="159"/>
      <c r="AO145" s="186" t="str">
        <f>IF(X145&gt;0,IF(AE145="受託",項目値マスタ!$G$2,項目値マスタ!$G$3),"")</f>
        <v/>
      </c>
      <c r="AP145" s="186">
        <f t="shared" si="25"/>
        <v>7.0000000000000007E-2</v>
      </c>
    </row>
    <row r="146" spans="1:42" ht="21.75" customHeight="1">
      <c r="A146" s="145"/>
      <c r="B146" s="146"/>
      <c r="C146" s="145"/>
      <c r="D146" s="146"/>
      <c r="E146" s="147"/>
      <c r="F146" s="148"/>
      <c r="G146" s="149"/>
      <c r="H146" s="149"/>
      <c r="I146" s="150"/>
      <c r="J146" s="151"/>
      <c r="K146" s="149"/>
      <c r="L146" s="152"/>
      <c r="M146" s="147"/>
      <c r="N146" s="153"/>
      <c r="O146" s="153"/>
      <c r="P146" s="153"/>
      <c r="Q146" s="153"/>
      <c r="R146" s="154"/>
      <c r="S146" s="155"/>
      <c r="T146" s="143"/>
      <c r="U146" s="143"/>
      <c r="V146" s="143"/>
      <c r="W146" s="156"/>
      <c r="X146" s="156">
        <f t="shared" si="19"/>
        <v>0</v>
      </c>
      <c r="Y146" s="156"/>
      <c r="Z146" s="156">
        <f t="shared" si="20"/>
        <v>0</v>
      </c>
      <c r="AA146" s="156">
        <f t="shared" si="21"/>
        <v>0</v>
      </c>
      <c r="AB146" s="156">
        <f t="shared" si="22"/>
        <v>0</v>
      </c>
      <c r="AC146" s="156">
        <f t="shared" si="23"/>
        <v>0</v>
      </c>
      <c r="AD146" s="156">
        <f t="shared" si="24"/>
        <v>0</v>
      </c>
      <c r="AE146" s="157"/>
      <c r="AF146" s="158"/>
      <c r="AG146" s="159"/>
      <c r="AO146" s="186" t="str">
        <f>IF(X146&gt;0,IF(AE146="受託",項目値マスタ!$G$2,項目値マスタ!$G$3),"")</f>
        <v/>
      </c>
      <c r="AP146" s="186">
        <f t="shared" si="25"/>
        <v>7.0000000000000007E-2</v>
      </c>
    </row>
    <row r="147" spans="1:42" ht="21.75" customHeight="1">
      <c r="A147" s="145"/>
      <c r="B147" s="146"/>
      <c r="C147" s="145"/>
      <c r="D147" s="146"/>
      <c r="E147" s="147"/>
      <c r="F147" s="148"/>
      <c r="G147" s="149"/>
      <c r="H147" s="149"/>
      <c r="I147" s="150"/>
      <c r="J147" s="151"/>
      <c r="K147" s="149"/>
      <c r="L147" s="152"/>
      <c r="M147" s="147"/>
      <c r="N147" s="153"/>
      <c r="O147" s="153"/>
      <c r="P147" s="153"/>
      <c r="Q147" s="153"/>
      <c r="R147" s="154"/>
      <c r="S147" s="155"/>
      <c r="T147" s="143"/>
      <c r="U147" s="143"/>
      <c r="V147" s="143"/>
      <c r="W147" s="156"/>
      <c r="X147" s="156">
        <f t="shared" si="19"/>
        <v>0</v>
      </c>
      <c r="Y147" s="156"/>
      <c r="Z147" s="156">
        <f t="shared" si="20"/>
        <v>0</v>
      </c>
      <c r="AA147" s="156">
        <f t="shared" si="21"/>
        <v>0</v>
      </c>
      <c r="AB147" s="156">
        <f t="shared" si="22"/>
        <v>0</v>
      </c>
      <c r="AC147" s="156">
        <f t="shared" si="23"/>
        <v>0</v>
      </c>
      <c r="AD147" s="156">
        <f t="shared" si="24"/>
        <v>0</v>
      </c>
      <c r="AE147" s="157"/>
      <c r="AF147" s="158"/>
      <c r="AG147" s="159"/>
      <c r="AO147" s="186" t="str">
        <f>IF(X147&gt;0,IF(AE147="受託",項目値マスタ!$G$2,項目値マスタ!$G$3),"")</f>
        <v/>
      </c>
      <c r="AP147" s="186">
        <f t="shared" si="25"/>
        <v>7.0000000000000007E-2</v>
      </c>
    </row>
    <row r="148" spans="1:42" ht="21.75" customHeight="1">
      <c r="A148" s="145"/>
      <c r="B148" s="146"/>
      <c r="C148" s="145"/>
      <c r="D148" s="146"/>
      <c r="E148" s="147"/>
      <c r="F148" s="148"/>
      <c r="G148" s="149"/>
      <c r="H148" s="149"/>
      <c r="I148" s="150"/>
      <c r="J148" s="151"/>
      <c r="K148" s="149"/>
      <c r="L148" s="152"/>
      <c r="M148" s="147"/>
      <c r="N148" s="153"/>
      <c r="O148" s="153"/>
      <c r="P148" s="153"/>
      <c r="Q148" s="153"/>
      <c r="R148" s="154"/>
      <c r="S148" s="155"/>
      <c r="T148" s="143"/>
      <c r="U148" s="143"/>
      <c r="V148" s="143"/>
      <c r="W148" s="156"/>
      <c r="X148" s="156">
        <f t="shared" si="19"/>
        <v>0</v>
      </c>
      <c r="Y148" s="156"/>
      <c r="Z148" s="156">
        <f t="shared" si="20"/>
        <v>0</v>
      </c>
      <c r="AA148" s="156">
        <f t="shared" si="21"/>
        <v>0</v>
      </c>
      <c r="AB148" s="156">
        <f t="shared" si="22"/>
        <v>0</v>
      </c>
      <c r="AC148" s="156">
        <f t="shared" si="23"/>
        <v>0</v>
      </c>
      <c r="AD148" s="156">
        <f t="shared" si="24"/>
        <v>0</v>
      </c>
      <c r="AE148" s="157"/>
      <c r="AF148" s="158"/>
      <c r="AG148" s="159"/>
      <c r="AO148" s="186" t="str">
        <f>IF(X148&gt;0,IF(AE148="受託",項目値マスタ!$G$2,項目値マスタ!$G$3),"")</f>
        <v/>
      </c>
      <c r="AP148" s="186">
        <f t="shared" si="25"/>
        <v>7.0000000000000007E-2</v>
      </c>
    </row>
    <row r="149" spans="1:42" ht="21.75" customHeight="1">
      <c r="A149" s="145"/>
      <c r="B149" s="146"/>
      <c r="C149" s="145"/>
      <c r="D149" s="146"/>
      <c r="E149" s="147"/>
      <c r="F149" s="148"/>
      <c r="G149" s="149"/>
      <c r="H149" s="149"/>
      <c r="I149" s="150"/>
      <c r="J149" s="151"/>
      <c r="K149" s="149"/>
      <c r="L149" s="152"/>
      <c r="M149" s="147"/>
      <c r="N149" s="153"/>
      <c r="O149" s="153"/>
      <c r="P149" s="153"/>
      <c r="Q149" s="153"/>
      <c r="R149" s="154"/>
      <c r="S149" s="155"/>
      <c r="T149" s="143"/>
      <c r="U149" s="143"/>
      <c r="V149" s="143"/>
      <c r="W149" s="156"/>
      <c r="X149" s="156">
        <f t="shared" si="19"/>
        <v>0</v>
      </c>
      <c r="Y149" s="156"/>
      <c r="Z149" s="156">
        <f t="shared" si="20"/>
        <v>0</v>
      </c>
      <c r="AA149" s="156">
        <f t="shared" si="21"/>
        <v>0</v>
      </c>
      <c r="AB149" s="156">
        <f t="shared" si="22"/>
        <v>0</v>
      </c>
      <c r="AC149" s="156">
        <f t="shared" si="23"/>
        <v>0</v>
      </c>
      <c r="AD149" s="156">
        <f t="shared" si="24"/>
        <v>0</v>
      </c>
      <c r="AE149" s="157"/>
      <c r="AF149" s="158"/>
      <c r="AG149" s="159"/>
      <c r="AO149" s="186" t="str">
        <f>IF(X149&gt;0,IF(AE149="受託",項目値マスタ!$G$2,項目値マスタ!$G$3),"")</f>
        <v/>
      </c>
      <c r="AP149" s="186">
        <f t="shared" si="25"/>
        <v>7.0000000000000007E-2</v>
      </c>
    </row>
    <row r="150" spans="1:42" ht="21.75" customHeight="1">
      <c r="A150" s="145"/>
      <c r="B150" s="146"/>
      <c r="C150" s="145"/>
      <c r="D150" s="146"/>
      <c r="E150" s="147"/>
      <c r="F150" s="148"/>
      <c r="G150" s="149"/>
      <c r="H150" s="149"/>
      <c r="I150" s="150"/>
      <c r="J150" s="151"/>
      <c r="K150" s="149"/>
      <c r="L150" s="152"/>
      <c r="M150" s="147"/>
      <c r="N150" s="153"/>
      <c r="O150" s="153"/>
      <c r="P150" s="153"/>
      <c r="Q150" s="153"/>
      <c r="R150" s="154"/>
      <c r="S150" s="155"/>
      <c r="T150" s="143"/>
      <c r="U150" s="143"/>
      <c r="V150" s="143"/>
      <c r="W150" s="156"/>
      <c r="X150" s="156">
        <f t="shared" si="19"/>
        <v>0</v>
      </c>
      <c r="Y150" s="156"/>
      <c r="Z150" s="156">
        <f t="shared" si="20"/>
        <v>0</v>
      </c>
      <c r="AA150" s="156">
        <f t="shared" si="21"/>
        <v>0</v>
      </c>
      <c r="AB150" s="156">
        <f t="shared" si="22"/>
        <v>0</v>
      </c>
      <c r="AC150" s="156">
        <f t="shared" si="23"/>
        <v>0</v>
      </c>
      <c r="AD150" s="156">
        <f t="shared" si="24"/>
        <v>0</v>
      </c>
      <c r="AE150" s="157"/>
      <c r="AF150" s="158"/>
      <c r="AG150" s="159"/>
      <c r="AO150" s="186" t="str">
        <f>IF(X150&gt;0,IF(AE150="受託",項目値マスタ!$G$2,項目値マスタ!$G$3),"")</f>
        <v/>
      </c>
      <c r="AP150" s="186">
        <f t="shared" si="25"/>
        <v>7.0000000000000007E-2</v>
      </c>
    </row>
    <row r="151" spans="1:42" ht="21.75" customHeight="1">
      <c r="A151" s="145"/>
      <c r="B151" s="146"/>
      <c r="C151" s="145"/>
      <c r="D151" s="146"/>
      <c r="E151" s="147"/>
      <c r="F151" s="148"/>
      <c r="G151" s="149"/>
      <c r="H151" s="149"/>
      <c r="I151" s="150"/>
      <c r="J151" s="151"/>
      <c r="K151" s="149"/>
      <c r="L151" s="152"/>
      <c r="M151" s="147"/>
      <c r="N151" s="153"/>
      <c r="O151" s="153"/>
      <c r="P151" s="153"/>
      <c r="Q151" s="153"/>
      <c r="R151" s="154"/>
      <c r="S151" s="155"/>
      <c r="T151" s="143"/>
      <c r="U151" s="143"/>
      <c r="V151" s="143"/>
      <c r="W151" s="156"/>
      <c r="X151" s="156">
        <f t="shared" si="19"/>
        <v>0</v>
      </c>
      <c r="Y151" s="156"/>
      <c r="Z151" s="156">
        <f t="shared" si="20"/>
        <v>0</v>
      </c>
      <c r="AA151" s="156">
        <f t="shared" si="21"/>
        <v>0</v>
      </c>
      <c r="AB151" s="156">
        <f t="shared" si="22"/>
        <v>0</v>
      </c>
      <c r="AC151" s="156">
        <f t="shared" si="23"/>
        <v>0</v>
      </c>
      <c r="AD151" s="156">
        <f t="shared" si="24"/>
        <v>0</v>
      </c>
      <c r="AE151" s="157"/>
      <c r="AF151" s="158"/>
      <c r="AG151" s="159"/>
      <c r="AO151" s="186" t="str">
        <f>IF(X151&gt;0,IF(AE151="受託",項目値マスタ!$G$2,項目値マスタ!$G$3),"")</f>
        <v/>
      </c>
      <c r="AP151" s="186">
        <f t="shared" si="25"/>
        <v>7.0000000000000007E-2</v>
      </c>
    </row>
    <row r="152" spans="1:42" ht="21.75" customHeight="1">
      <c r="A152" s="145"/>
      <c r="B152" s="146"/>
      <c r="C152" s="145"/>
      <c r="D152" s="146"/>
      <c r="E152" s="147"/>
      <c r="F152" s="148"/>
      <c r="G152" s="149"/>
      <c r="H152" s="149"/>
      <c r="I152" s="150"/>
      <c r="J152" s="151"/>
      <c r="K152" s="149"/>
      <c r="L152" s="152"/>
      <c r="M152" s="147"/>
      <c r="N152" s="153"/>
      <c r="O152" s="153"/>
      <c r="P152" s="153"/>
      <c r="Q152" s="153"/>
      <c r="R152" s="154"/>
      <c r="S152" s="155"/>
      <c r="T152" s="143"/>
      <c r="U152" s="143"/>
      <c r="V152" s="143"/>
      <c r="W152" s="156"/>
      <c r="X152" s="156">
        <f t="shared" si="19"/>
        <v>0</v>
      </c>
      <c r="Y152" s="156"/>
      <c r="Z152" s="156">
        <f t="shared" si="20"/>
        <v>0</v>
      </c>
      <c r="AA152" s="156">
        <f t="shared" si="21"/>
        <v>0</v>
      </c>
      <c r="AB152" s="156">
        <f t="shared" si="22"/>
        <v>0</v>
      </c>
      <c r="AC152" s="156">
        <f t="shared" si="23"/>
        <v>0</v>
      </c>
      <c r="AD152" s="156">
        <f t="shared" si="24"/>
        <v>0</v>
      </c>
      <c r="AE152" s="157"/>
      <c r="AF152" s="158"/>
      <c r="AG152" s="159"/>
      <c r="AO152" s="186" t="str">
        <f>IF(X152&gt;0,IF(AE152="受託",項目値マスタ!$G$2,項目値マスタ!$G$3),"")</f>
        <v/>
      </c>
      <c r="AP152" s="186">
        <f t="shared" si="25"/>
        <v>7.0000000000000007E-2</v>
      </c>
    </row>
    <row r="153" spans="1:42" ht="21.75" customHeight="1">
      <c r="A153" s="145"/>
      <c r="B153" s="146"/>
      <c r="C153" s="145"/>
      <c r="D153" s="146"/>
      <c r="E153" s="147"/>
      <c r="F153" s="148"/>
      <c r="G153" s="149"/>
      <c r="H153" s="149"/>
      <c r="I153" s="150"/>
      <c r="J153" s="151"/>
      <c r="K153" s="149"/>
      <c r="L153" s="152"/>
      <c r="M153" s="147"/>
      <c r="N153" s="153"/>
      <c r="O153" s="153"/>
      <c r="P153" s="153"/>
      <c r="Q153" s="153"/>
      <c r="R153" s="154"/>
      <c r="S153" s="155"/>
      <c r="T153" s="143"/>
      <c r="U153" s="143"/>
      <c r="V153" s="143"/>
      <c r="W153" s="156"/>
      <c r="X153" s="156">
        <f t="shared" si="19"/>
        <v>0</v>
      </c>
      <c r="Y153" s="156"/>
      <c r="Z153" s="156">
        <f t="shared" si="20"/>
        <v>0</v>
      </c>
      <c r="AA153" s="156">
        <f t="shared" si="21"/>
        <v>0</v>
      </c>
      <c r="AB153" s="156">
        <f t="shared" si="22"/>
        <v>0</v>
      </c>
      <c r="AC153" s="156">
        <f t="shared" si="23"/>
        <v>0</v>
      </c>
      <c r="AD153" s="156">
        <f t="shared" si="24"/>
        <v>0</v>
      </c>
      <c r="AE153" s="157"/>
      <c r="AF153" s="158"/>
      <c r="AG153" s="159"/>
      <c r="AO153" s="186" t="str">
        <f>IF(X153&gt;0,IF(AE153="受託",項目値マスタ!$G$2,項目値マスタ!$G$3),"")</f>
        <v/>
      </c>
      <c r="AP153" s="186">
        <f t="shared" si="25"/>
        <v>7.0000000000000007E-2</v>
      </c>
    </row>
    <row r="154" spans="1:42" ht="21.75" customHeight="1">
      <c r="A154" s="145"/>
      <c r="B154" s="146"/>
      <c r="C154" s="145"/>
      <c r="D154" s="146"/>
      <c r="E154" s="147"/>
      <c r="F154" s="148"/>
      <c r="G154" s="149"/>
      <c r="H154" s="149"/>
      <c r="I154" s="150"/>
      <c r="J154" s="151"/>
      <c r="K154" s="149"/>
      <c r="L154" s="152"/>
      <c r="M154" s="147"/>
      <c r="N154" s="153"/>
      <c r="O154" s="153"/>
      <c r="P154" s="153"/>
      <c r="Q154" s="153"/>
      <c r="R154" s="154"/>
      <c r="S154" s="155"/>
      <c r="T154" s="143"/>
      <c r="U154" s="143"/>
      <c r="V154" s="143"/>
      <c r="W154" s="156"/>
      <c r="X154" s="156">
        <f t="shared" si="19"/>
        <v>0</v>
      </c>
      <c r="Y154" s="156"/>
      <c r="Z154" s="156">
        <f t="shared" si="20"/>
        <v>0</v>
      </c>
      <c r="AA154" s="156">
        <f t="shared" si="21"/>
        <v>0</v>
      </c>
      <c r="AB154" s="156">
        <f t="shared" si="22"/>
        <v>0</v>
      </c>
      <c r="AC154" s="156">
        <f t="shared" si="23"/>
        <v>0</v>
      </c>
      <c r="AD154" s="156">
        <f t="shared" si="24"/>
        <v>0</v>
      </c>
      <c r="AE154" s="157"/>
      <c r="AF154" s="158"/>
      <c r="AG154" s="159"/>
      <c r="AO154" s="186" t="str">
        <f>IF(X154&gt;0,IF(AE154="受託",項目値マスタ!$G$2,項目値マスタ!$G$3),"")</f>
        <v/>
      </c>
      <c r="AP154" s="186">
        <f t="shared" si="25"/>
        <v>7.0000000000000007E-2</v>
      </c>
    </row>
    <row r="155" spans="1:42" ht="21.75" customHeight="1">
      <c r="A155" s="145"/>
      <c r="B155" s="146"/>
      <c r="C155" s="145"/>
      <c r="D155" s="146"/>
      <c r="E155" s="147"/>
      <c r="F155" s="148"/>
      <c r="G155" s="149"/>
      <c r="H155" s="149"/>
      <c r="I155" s="150"/>
      <c r="J155" s="151"/>
      <c r="K155" s="149"/>
      <c r="L155" s="152"/>
      <c r="M155" s="147"/>
      <c r="N155" s="153"/>
      <c r="O155" s="153"/>
      <c r="P155" s="153"/>
      <c r="Q155" s="153"/>
      <c r="R155" s="154"/>
      <c r="S155" s="155"/>
      <c r="T155" s="143"/>
      <c r="U155" s="143"/>
      <c r="V155" s="143"/>
      <c r="W155" s="156"/>
      <c r="X155" s="156">
        <f t="shared" si="19"/>
        <v>0</v>
      </c>
      <c r="Y155" s="156"/>
      <c r="Z155" s="156">
        <f t="shared" si="20"/>
        <v>0</v>
      </c>
      <c r="AA155" s="156">
        <f t="shared" si="21"/>
        <v>0</v>
      </c>
      <c r="AB155" s="156">
        <f t="shared" si="22"/>
        <v>0</v>
      </c>
      <c r="AC155" s="156">
        <f t="shared" si="23"/>
        <v>0</v>
      </c>
      <c r="AD155" s="156">
        <f t="shared" si="24"/>
        <v>0</v>
      </c>
      <c r="AE155" s="157"/>
      <c r="AF155" s="158"/>
      <c r="AG155" s="159"/>
      <c r="AO155" s="186" t="str">
        <f>IF(X155&gt;0,IF(AE155="受託",項目値マスタ!$G$2,項目値マスタ!$G$3),"")</f>
        <v/>
      </c>
      <c r="AP155" s="186">
        <f t="shared" si="25"/>
        <v>7.0000000000000007E-2</v>
      </c>
    </row>
    <row r="156" spans="1:42" ht="21.75" customHeight="1">
      <c r="A156" s="145"/>
      <c r="B156" s="146"/>
      <c r="C156" s="145"/>
      <c r="D156" s="146"/>
      <c r="E156" s="147"/>
      <c r="F156" s="148"/>
      <c r="G156" s="149"/>
      <c r="H156" s="149"/>
      <c r="I156" s="150"/>
      <c r="J156" s="151"/>
      <c r="K156" s="149"/>
      <c r="L156" s="152"/>
      <c r="M156" s="147"/>
      <c r="N156" s="153"/>
      <c r="O156" s="153"/>
      <c r="P156" s="153"/>
      <c r="Q156" s="153"/>
      <c r="R156" s="154"/>
      <c r="S156" s="155"/>
      <c r="T156" s="143"/>
      <c r="U156" s="143"/>
      <c r="V156" s="143"/>
      <c r="W156" s="156"/>
      <c r="X156" s="156">
        <f t="shared" si="19"/>
        <v>0</v>
      </c>
      <c r="Y156" s="156"/>
      <c r="Z156" s="156">
        <f t="shared" si="20"/>
        <v>0</v>
      </c>
      <c r="AA156" s="156">
        <f t="shared" si="21"/>
        <v>0</v>
      </c>
      <c r="AB156" s="156">
        <f t="shared" si="22"/>
        <v>0</v>
      </c>
      <c r="AC156" s="156">
        <f t="shared" si="23"/>
        <v>0</v>
      </c>
      <c r="AD156" s="156">
        <f t="shared" si="24"/>
        <v>0</v>
      </c>
      <c r="AE156" s="157"/>
      <c r="AF156" s="158"/>
      <c r="AG156" s="159"/>
      <c r="AO156" s="186" t="str">
        <f>IF(X156&gt;0,IF(AE156="受託",項目値マスタ!$G$2,項目値マスタ!$G$3),"")</f>
        <v/>
      </c>
      <c r="AP156" s="186">
        <f t="shared" si="25"/>
        <v>7.0000000000000007E-2</v>
      </c>
    </row>
    <row r="157" spans="1:42" ht="21.75" customHeight="1">
      <c r="A157" s="145"/>
      <c r="B157" s="146"/>
      <c r="C157" s="145"/>
      <c r="D157" s="146"/>
      <c r="E157" s="147"/>
      <c r="F157" s="148"/>
      <c r="G157" s="149"/>
      <c r="H157" s="149"/>
      <c r="I157" s="150"/>
      <c r="J157" s="151"/>
      <c r="K157" s="149"/>
      <c r="L157" s="152"/>
      <c r="M157" s="147"/>
      <c r="N157" s="153"/>
      <c r="O157" s="153"/>
      <c r="P157" s="153"/>
      <c r="Q157" s="153"/>
      <c r="R157" s="154"/>
      <c r="S157" s="155"/>
      <c r="T157" s="143"/>
      <c r="U157" s="143"/>
      <c r="V157" s="143"/>
      <c r="W157" s="156"/>
      <c r="X157" s="156">
        <f t="shared" si="19"/>
        <v>0</v>
      </c>
      <c r="Y157" s="156"/>
      <c r="Z157" s="156">
        <f t="shared" si="20"/>
        <v>0</v>
      </c>
      <c r="AA157" s="156">
        <f t="shared" si="21"/>
        <v>0</v>
      </c>
      <c r="AB157" s="156">
        <f t="shared" si="22"/>
        <v>0</v>
      </c>
      <c r="AC157" s="156">
        <f t="shared" si="23"/>
        <v>0</v>
      </c>
      <c r="AD157" s="156">
        <f t="shared" si="24"/>
        <v>0</v>
      </c>
      <c r="AE157" s="157"/>
      <c r="AF157" s="158"/>
      <c r="AG157" s="159"/>
      <c r="AO157" s="186" t="str">
        <f>IF(X157&gt;0,IF(AE157="受託",項目値マスタ!$G$2,項目値マスタ!$G$3),"")</f>
        <v/>
      </c>
      <c r="AP157" s="186">
        <f t="shared" si="25"/>
        <v>7.0000000000000007E-2</v>
      </c>
    </row>
    <row r="158" spans="1:42" ht="21.75" customHeight="1">
      <c r="A158" s="145"/>
      <c r="B158" s="146"/>
      <c r="C158" s="145"/>
      <c r="D158" s="146"/>
      <c r="E158" s="147"/>
      <c r="F158" s="148"/>
      <c r="G158" s="149"/>
      <c r="H158" s="149"/>
      <c r="I158" s="150"/>
      <c r="J158" s="151"/>
      <c r="K158" s="149"/>
      <c r="L158" s="152"/>
      <c r="M158" s="147"/>
      <c r="N158" s="153"/>
      <c r="O158" s="153"/>
      <c r="P158" s="153"/>
      <c r="Q158" s="153"/>
      <c r="R158" s="154"/>
      <c r="S158" s="155"/>
      <c r="T158" s="143"/>
      <c r="U158" s="143"/>
      <c r="V158" s="143"/>
      <c r="W158" s="156"/>
      <c r="X158" s="156">
        <f t="shared" si="19"/>
        <v>0</v>
      </c>
      <c r="Y158" s="156"/>
      <c r="Z158" s="156">
        <f t="shared" si="20"/>
        <v>0</v>
      </c>
      <c r="AA158" s="156">
        <f t="shared" si="21"/>
        <v>0</v>
      </c>
      <c r="AB158" s="156">
        <f t="shared" si="22"/>
        <v>0</v>
      </c>
      <c r="AC158" s="156">
        <f t="shared" si="23"/>
        <v>0</v>
      </c>
      <c r="AD158" s="156">
        <f t="shared" si="24"/>
        <v>0</v>
      </c>
      <c r="AE158" s="157"/>
      <c r="AF158" s="158"/>
      <c r="AG158" s="159"/>
      <c r="AO158" s="186" t="str">
        <f>IF(X158&gt;0,IF(AE158="受託",項目値マスタ!$G$2,項目値マスタ!$G$3),"")</f>
        <v/>
      </c>
      <c r="AP158" s="186">
        <f t="shared" si="25"/>
        <v>7.0000000000000007E-2</v>
      </c>
    </row>
    <row r="159" spans="1:42" ht="21.75" customHeight="1">
      <c r="A159" s="145"/>
      <c r="B159" s="146"/>
      <c r="C159" s="145"/>
      <c r="D159" s="146"/>
      <c r="E159" s="147"/>
      <c r="F159" s="148"/>
      <c r="G159" s="149"/>
      <c r="H159" s="149"/>
      <c r="I159" s="150"/>
      <c r="J159" s="151"/>
      <c r="K159" s="149"/>
      <c r="L159" s="152"/>
      <c r="M159" s="147"/>
      <c r="N159" s="153"/>
      <c r="O159" s="153"/>
      <c r="P159" s="153"/>
      <c r="Q159" s="153"/>
      <c r="R159" s="154"/>
      <c r="S159" s="155"/>
      <c r="T159" s="143"/>
      <c r="U159" s="143"/>
      <c r="V159" s="143"/>
      <c r="W159" s="156"/>
      <c r="X159" s="156">
        <f t="shared" ref="X159:X222" si="26">ROUNDDOWN(W159*AP159,0)</f>
        <v>0</v>
      </c>
      <c r="Y159" s="156"/>
      <c r="Z159" s="156">
        <f t="shared" ref="Z159:Z222" si="27">IF(C159=$AH$1,ROUNDDOWN(X159*0.1,0),0)</f>
        <v>0</v>
      </c>
      <c r="AA159" s="156">
        <f t="shared" ref="AA159:AA222" si="28">ROUND(Z159*0.08,0)</f>
        <v>0</v>
      </c>
      <c r="AB159" s="156">
        <f t="shared" ref="AB159:AB222" si="29">SUM(Z159:AA159)</f>
        <v>0</v>
      </c>
      <c r="AC159" s="156">
        <f t="shared" ref="AC159:AC222" si="30">SUM(Y159+AB159)</f>
        <v>0</v>
      </c>
      <c r="AD159" s="156">
        <f t="shared" ref="AD159:AD222" si="31">X159-AC159</f>
        <v>0</v>
      </c>
      <c r="AE159" s="157"/>
      <c r="AF159" s="158"/>
      <c r="AG159" s="159"/>
      <c r="AO159" s="186" t="str">
        <f>IF(X159&gt;0,IF(AE159="受託",項目値マスタ!$G$2,項目値マスタ!$G$3),"")</f>
        <v/>
      </c>
      <c r="AP159" s="186">
        <f t="shared" ref="AP159:AP222" si="32">IF(N159="間伐",0.05,0.07)</f>
        <v>7.0000000000000007E-2</v>
      </c>
    </row>
    <row r="160" spans="1:42" ht="21.75" customHeight="1">
      <c r="A160" s="145"/>
      <c r="B160" s="146"/>
      <c r="C160" s="145"/>
      <c r="D160" s="146"/>
      <c r="E160" s="147"/>
      <c r="F160" s="148"/>
      <c r="G160" s="149"/>
      <c r="H160" s="149"/>
      <c r="I160" s="150"/>
      <c r="J160" s="151"/>
      <c r="K160" s="149"/>
      <c r="L160" s="152"/>
      <c r="M160" s="147"/>
      <c r="N160" s="153"/>
      <c r="O160" s="153"/>
      <c r="P160" s="153"/>
      <c r="Q160" s="153"/>
      <c r="R160" s="154"/>
      <c r="S160" s="155"/>
      <c r="T160" s="143"/>
      <c r="U160" s="143"/>
      <c r="V160" s="143"/>
      <c r="W160" s="156"/>
      <c r="X160" s="156">
        <f t="shared" si="26"/>
        <v>0</v>
      </c>
      <c r="Y160" s="156"/>
      <c r="Z160" s="156">
        <f t="shared" si="27"/>
        <v>0</v>
      </c>
      <c r="AA160" s="156">
        <f t="shared" si="28"/>
        <v>0</v>
      </c>
      <c r="AB160" s="156">
        <f t="shared" si="29"/>
        <v>0</v>
      </c>
      <c r="AC160" s="156">
        <f t="shared" si="30"/>
        <v>0</v>
      </c>
      <c r="AD160" s="156">
        <f t="shared" si="31"/>
        <v>0</v>
      </c>
      <c r="AE160" s="157"/>
      <c r="AF160" s="158"/>
      <c r="AG160" s="159"/>
      <c r="AO160" s="186" t="str">
        <f>IF(X160&gt;0,IF(AE160="受託",項目値マスタ!$G$2,項目値マスタ!$G$3),"")</f>
        <v/>
      </c>
      <c r="AP160" s="186">
        <f t="shared" si="32"/>
        <v>7.0000000000000007E-2</v>
      </c>
    </row>
    <row r="161" spans="1:42" ht="21.75" customHeight="1">
      <c r="A161" s="145"/>
      <c r="B161" s="146"/>
      <c r="C161" s="145"/>
      <c r="D161" s="146"/>
      <c r="E161" s="147"/>
      <c r="F161" s="148"/>
      <c r="G161" s="149"/>
      <c r="H161" s="149"/>
      <c r="I161" s="150"/>
      <c r="J161" s="151"/>
      <c r="K161" s="149"/>
      <c r="L161" s="152"/>
      <c r="M161" s="147"/>
      <c r="N161" s="153"/>
      <c r="O161" s="153"/>
      <c r="P161" s="153"/>
      <c r="Q161" s="153"/>
      <c r="R161" s="154"/>
      <c r="S161" s="155"/>
      <c r="T161" s="143"/>
      <c r="U161" s="143"/>
      <c r="V161" s="143"/>
      <c r="W161" s="156"/>
      <c r="X161" s="156">
        <f t="shared" si="26"/>
        <v>0</v>
      </c>
      <c r="Y161" s="156"/>
      <c r="Z161" s="156">
        <f t="shared" si="27"/>
        <v>0</v>
      </c>
      <c r="AA161" s="156">
        <f t="shared" si="28"/>
        <v>0</v>
      </c>
      <c r="AB161" s="156">
        <f t="shared" si="29"/>
        <v>0</v>
      </c>
      <c r="AC161" s="156">
        <f t="shared" si="30"/>
        <v>0</v>
      </c>
      <c r="AD161" s="156">
        <f t="shared" si="31"/>
        <v>0</v>
      </c>
      <c r="AE161" s="157"/>
      <c r="AF161" s="158"/>
      <c r="AG161" s="159"/>
      <c r="AO161" s="186" t="str">
        <f>IF(X161&gt;0,IF(AE161="受託",項目値マスタ!$G$2,項目値マスタ!$G$3),"")</f>
        <v/>
      </c>
      <c r="AP161" s="186">
        <f t="shared" si="32"/>
        <v>7.0000000000000007E-2</v>
      </c>
    </row>
    <row r="162" spans="1:42" ht="21.75" customHeight="1">
      <c r="A162" s="145"/>
      <c r="B162" s="146"/>
      <c r="C162" s="145"/>
      <c r="D162" s="146"/>
      <c r="E162" s="147"/>
      <c r="F162" s="148"/>
      <c r="G162" s="149"/>
      <c r="H162" s="149"/>
      <c r="I162" s="150"/>
      <c r="J162" s="151"/>
      <c r="K162" s="149"/>
      <c r="L162" s="152"/>
      <c r="M162" s="147"/>
      <c r="N162" s="153"/>
      <c r="O162" s="153"/>
      <c r="P162" s="153"/>
      <c r="Q162" s="153"/>
      <c r="R162" s="154"/>
      <c r="S162" s="155"/>
      <c r="T162" s="143"/>
      <c r="U162" s="143"/>
      <c r="V162" s="143"/>
      <c r="W162" s="156"/>
      <c r="X162" s="156">
        <f t="shared" si="26"/>
        <v>0</v>
      </c>
      <c r="Y162" s="156"/>
      <c r="Z162" s="156">
        <f t="shared" si="27"/>
        <v>0</v>
      </c>
      <c r="AA162" s="156">
        <f t="shared" si="28"/>
        <v>0</v>
      </c>
      <c r="AB162" s="156">
        <f t="shared" si="29"/>
        <v>0</v>
      </c>
      <c r="AC162" s="156">
        <f t="shared" si="30"/>
        <v>0</v>
      </c>
      <c r="AD162" s="156">
        <f t="shared" si="31"/>
        <v>0</v>
      </c>
      <c r="AE162" s="157"/>
      <c r="AF162" s="158"/>
      <c r="AG162" s="159"/>
      <c r="AO162" s="186" t="str">
        <f>IF(X162&gt;0,IF(AE162="受託",項目値マスタ!$G$2,項目値マスタ!$G$3),"")</f>
        <v/>
      </c>
      <c r="AP162" s="186">
        <f t="shared" si="32"/>
        <v>7.0000000000000007E-2</v>
      </c>
    </row>
    <row r="163" spans="1:42" ht="21.75" customHeight="1">
      <c r="A163" s="145"/>
      <c r="B163" s="146"/>
      <c r="C163" s="145"/>
      <c r="D163" s="146"/>
      <c r="E163" s="147"/>
      <c r="F163" s="148"/>
      <c r="G163" s="149"/>
      <c r="H163" s="149"/>
      <c r="I163" s="150"/>
      <c r="J163" s="151"/>
      <c r="K163" s="149"/>
      <c r="L163" s="152"/>
      <c r="M163" s="147"/>
      <c r="N163" s="153"/>
      <c r="O163" s="153"/>
      <c r="P163" s="153"/>
      <c r="Q163" s="153"/>
      <c r="R163" s="154"/>
      <c r="S163" s="155"/>
      <c r="T163" s="143"/>
      <c r="U163" s="143"/>
      <c r="V163" s="143"/>
      <c r="W163" s="156"/>
      <c r="X163" s="156">
        <f t="shared" si="26"/>
        <v>0</v>
      </c>
      <c r="Y163" s="156"/>
      <c r="Z163" s="156">
        <f t="shared" si="27"/>
        <v>0</v>
      </c>
      <c r="AA163" s="156">
        <f t="shared" si="28"/>
        <v>0</v>
      </c>
      <c r="AB163" s="156">
        <f t="shared" si="29"/>
        <v>0</v>
      </c>
      <c r="AC163" s="156">
        <f t="shared" si="30"/>
        <v>0</v>
      </c>
      <c r="AD163" s="156">
        <f t="shared" si="31"/>
        <v>0</v>
      </c>
      <c r="AE163" s="157"/>
      <c r="AF163" s="158"/>
      <c r="AG163" s="159"/>
      <c r="AO163" s="186" t="str">
        <f>IF(X163&gt;0,IF(AE163="受託",項目値マスタ!$G$2,項目値マスタ!$G$3),"")</f>
        <v/>
      </c>
      <c r="AP163" s="186">
        <f t="shared" si="32"/>
        <v>7.0000000000000007E-2</v>
      </c>
    </row>
    <row r="164" spans="1:42" ht="21.75" customHeight="1">
      <c r="A164" s="145"/>
      <c r="B164" s="146"/>
      <c r="C164" s="145"/>
      <c r="D164" s="146"/>
      <c r="E164" s="147"/>
      <c r="F164" s="148"/>
      <c r="G164" s="149"/>
      <c r="H164" s="149"/>
      <c r="I164" s="150"/>
      <c r="J164" s="151"/>
      <c r="K164" s="149"/>
      <c r="L164" s="152"/>
      <c r="M164" s="147"/>
      <c r="N164" s="153"/>
      <c r="O164" s="153"/>
      <c r="P164" s="153"/>
      <c r="Q164" s="153"/>
      <c r="R164" s="154"/>
      <c r="S164" s="155"/>
      <c r="T164" s="143"/>
      <c r="U164" s="143"/>
      <c r="V164" s="143"/>
      <c r="W164" s="156"/>
      <c r="X164" s="156">
        <f t="shared" si="26"/>
        <v>0</v>
      </c>
      <c r="Y164" s="156"/>
      <c r="Z164" s="156">
        <f t="shared" si="27"/>
        <v>0</v>
      </c>
      <c r="AA164" s="156">
        <f t="shared" si="28"/>
        <v>0</v>
      </c>
      <c r="AB164" s="156">
        <f t="shared" si="29"/>
        <v>0</v>
      </c>
      <c r="AC164" s="156">
        <f t="shared" si="30"/>
        <v>0</v>
      </c>
      <c r="AD164" s="156">
        <f t="shared" si="31"/>
        <v>0</v>
      </c>
      <c r="AE164" s="157"/>
      <c r="AF164" s="158"/>
      <c r="AG164" s="159"/>
      <c r="AO164" s="186" t="str">
        <f>IF(X164&gt;0,IF(AE164="受託",項目値マスタ!$G$2,項目値マスタ!$G$3),"")</f>
        <v/>
      </c>
      <c r="AP164" s="186">
        <f t="shared" si="32"/>
        <v>7.0000000000000007E-2</v>
      </c>
    </row>
    <row r="165" spans="1:42" ht="21.75" customHeight="1">
      <c r="A165" s="145"/>
      <c r="B165" s="146"/>
      <c r="C165" s="145"/>
      <c r="D165" s="146"/>
      <c r="E165" s="147"/>
      <c r="F165" s="148"/>
      <c r="G165" s="149"/>
      <c r="H165" s="149"/>
      <c r="I165" s="150"/>
      <c r="J165" s="151"/>
      <c r="K165" s="149"/>
      <c r="L165" s="152"/>
      <c r="M165" s="147"/>
      <c r="N165" s="153"/>
      <c r="O165" s="153"/>
      <c r="P165" s="153"/>
      <c r="Q165" s="153"/>
      <c r="R165" s="154"/>
      <c r="S165" s="155"/>
      <c r="T165" s="143"/>
      <c r="U165" s="143"/>
      <c r="V165" s="143"/>
      <c r="W165" s="156"/>
      <c r="X165" s="156">
        <f t="shared" si="26"/>
        <v>0</v>
      </c>
      <c r="Y165" s="156"/>
      <c r="Z165" s="156">
        <f t="shared" si="27"/>
        <v>0</v>
      </c>
      <c r="AA165" s="156">
        <f t="shared" si="28"/>
        <v>0</v>
      </c>
      <c r="AB165" s="156">
        <f t="shared" si="29"/>
        <v>0</v>
      </c>
      <c r="AC165" s="156">
        <f t="shared" si="30"/>
        <v>0</v>
      </c>
      <c r="AD165" s="156">
        <f t="shared" si="31"/>
        <v>0</v>
      </c>
      <c r="AE165" s="157"/>
      <c r="AF165" s="158"/>
      <c r="AG165" s="159"/>
      <c r="AO165" s="186" t="str">
        <f>IF(X165&gt;0,IF(AE165="受託",項目値マスタ!$G$2,項目値マスタ!$G$3),"")</f>
        <v/>
      </c>
      <c r="AP165" s="186">
        <f t="shared" si="32"/>
        <v>7.0000000000000007E-2</v>
      </c>
    </row>
    <row r="166" spans="1:42" ht="21.75" customHeight="1">
      <c r="A166" s="145"/>
      <c r="B166" s="146"/>
      <c r="C166" s="145"/>
      <c r="D166" s="146"/>
      <c r="E166" s="147"/>
      <c r="F166" s="148"/>
      <c r="G166" s="149"/>
      <c r="H166" s="149"/>
      <c r="I166" s="150"/>
      <c r="J166" s="151"/>
      <c r="K166" s="149"/>
      <c r="L166" s="152"/>
      <c r="M166" s="147"/>
      <c r="N166" s="153"/>
      <c r="O166" s="153"/>
      <c r="P166" s="153"/>
      <c r="Q166" s="153"/>
      <c r="R166" s="154"/>
      <c r="S166" s="155"/>
      <c r="T166" s="143"/>
      <c r="U166" s="143"/>
      <c r="V166" s="143"/>
      <c r="W166" s="156"/>
      <c r="X166" s="156">
        <f t="shared" si="26"/>
        <v>0</v>
      </c>
      <c r="Y166" s="156"/>
      <c r="Z166" s="156">
        <f t="shared" si="27"/>
        <v>0</v>
      </c>
      <c r="AA166" s="156">
        <f t="shared" si="28"/>
        <v>0</v>
      </c>
      <c r="AB166" s="156">
        <f t="shared" si="29"/>
        <v>0</v>
      </c>
      <c r="AC166" s="156">
        <f t="shared" si="30"/>
        <v>0</v>
      </c>
      <c r="AD166" s="156">
        <f t="shared" si="31"/>
        <v>0</v>
      </c>
      <c r="AE166" s="157"/>
      <c r="AF166" s="158"/>
      <c r="AG166" s="159"/>
      <c r="AO166" s="186" t="str">
        <f>IF(X166&gt;0,IF(AE166="受託",項目値マスタ!$G$2,項目値マスタ!$G$3),"")</f>
        <v/>
      </c>
      <c r="AP166" s="186">
        <f t="shared" si="32"/>
        <v>7.0000000000000007E-2</v>
      </c>
    </row>
    <row r="167" spans="1:42" ht="21.75" customHeight="1">
      <c r="A167" s="145"/>
      <c r="B167" s="146"/>
      <c r="C167" s="145"/>
      <c r="D167" s="146"/>
      <c r="E167" s="147"/>
      <c r="F167" s="148"/>
      <c r="G167" s="149"/>
      <c r="H167" s="149"/>
      <c r="I167" s="150"/>
      <c r="J167" s="151"/>
      <c r="K167" s="149"/>
      <c r="L167" s="152"/>
      <c r="M167" s="147"/>
      <c r="N167" s="153"/>
      <c r="O167" s="153"/>
      <c r="P167" s="153"/>
      <c r="Q167" s="153"/>
      <c r="R167" s="154"/>
      <c r="S167" s="155"/>
      <c r="T167" s="143"/>
      <c r="U167" s="143"/>
      <c r="V167" s="143"/>
      <c r="W167" s="156"/>
      <c r="X167" s="156">
        <f t="shared" si="26"/>
        <v>0</v>
      </c>
      <c r="Y167" s="156"/>
      <c r="Z167" s="156">
        <f t="shared" si="27"/>
        <v>0</v>
      </c>
      <c r="AA167" s="156">
        <f t="shared" si="28"/>
        <v>0</v>
      </c>
      <c r="AB167" s="156">
        <f t="shared" si="29"/>
        <v>0</v>
      </c>
      <c r="AC167" s="156">
        <f t="shared" si="30"/>
        <v>0</v>
      </c>
      <c r="AD167" s="156">
        <f t="shared" si="31"/>
        <v>0</v>
      </c>
      <c r="AE167" s="157"/>
      <c r="AF167" s="158"/>
      <c r="AG167" s="159"/>
      <c r="AO167" s="186" t="str">
        <f>IF(X167&gt;0,IF(AE167="受託",項目値マスタ!$G$2,項目値マスタ!$G$3),"")</f>
        <v/>
      </c>
      <c r="AP167" s="186">
        <f t="shared" si="32"/>
        <v>7.0000000000000007E-2</v>
      </c>
    </row>
    <row r="168" spans="1:42" ht="21.75" customHeight="1">
      <c r="A168" s="145"/>
      <c r="B168" s="146"/>
      <c r="C168" s="145"/>
      <c r="D168" s="146"/>
      <c r="E168" s="147"/>
      <c r="F168" s="148"/>
      <c r="G168" s="149"/>
      <c r="H168" s="149"/>
      <c r="I168" s="150"/>
      <c r="J168" s="151"/>
      <c r="K168" s="149"/>
      <c r="L168" s="152"/>
      <c r="M168" s="147"/>
      <c r="N168" s="153"/>
      <c r="O168" s="153"/>
      <c r="P168" s="153"/>
      <c r="Q168" s="153"/>
      <c r="R168" s="154"/>
      <c r="S168" s="155"/>
      <c r="T168" s="143"/>
      <c r="U168" s="143"/>
      <c r="V168" s="143"/>
      <c r="W168" s="156"/>
      <c r="X168" s="156">
        <f t="shared" si="26"/>
        <v>0</v>
      </c>
      <c r="Y168" s="156"/>
      <c r="Z168" s="156">
        <f t="shared" si="27"/>
        <v>0</v>
      </c>
      <c r="AA168" s="156">
        <f t="shared" si="28"/>
        <v>0</v>
      </c>
      <c r="AB168" s="156">
        <f t="shared" si="29"/>
        <v>0</v>
      </c>
      <c r="AC168" s="156">
        <f t="shared" si="30"/>
        <v>0</v>
      </c>
      <c r="AD168" s="156">
        <f t="shared" si="31"/>
        <v>0</v>
      </c>
      <c r="AE168" s="157"/>
      <c r="AF168" s="158"/>
      <c r="AG168" s="159"/>
      <c r="AO168" s="186" t="str">
        <f>IF(X168&gt;0,IF(AE168="受託",項目値マスタ!$G$2,項目値マスタ!$G$3),"")</f>
        <v/>
      </c>
      <c r="AP168" s="186">
        <f t="shared" si="32"/>
        <v>7.0000000000000007E-2</v>
      </c>
    </row>
    <row r="169" spans="1:42" ht="21.75" customHeight="1">
      <c r="A169" s="145"/>
      <c r="B169" s="146"/>
      <c r="C169" s="145"/>
      <c r="D169" s="146"/>
      <c r="E169" s="147"/>
      <c r="F169" s="148"/>
      <c r="G169" s="149"/>
      <c r="H169" s="149"/>
      <c r="I169" s="150"/>
      <c r="J169" s="151"/>
      <c r="K169" s="149"/>
      <c r="L169" s="152"/>
      <c r="M169" s="147"/>
      <c r="N169" s="153"/>
      <c r="O169" s="153"/>
      <c r="P169" s="153"/>
      <c r="Q169" s="153"/>
      <c r="R169" s="154"/>
      <c r="S169" s="155"/>
      <c r="T169" s="143"/>
      <c r="U169" s="143"/>
      <c r="V169" s="143"/>
      <c r="W169" s="156"/>
      <c r="X169" s="156">
        <f t="shared" si="26"/>
        <v>0</v>
      </c>
      <c r="Y169" s="156"/>
      <c r="Z169" s="156">
        <f t="shared" si="27"/>
        <v>0</v>
      </c>
      <c r="AA169" s="156">
        <f t="shared" si="28"/>
        <v>0</v>
      </c>
      <c r="AB169" s="156">
        <f t="shared" si="29"/>
        <v>0</v>
      </c>
      <c r="AC169" s="156">
        <f t="shared" si="30"/>
        <v>0</v>
      </c>
      <c r="AD169" s="156">
        <f t="shared" si="31"/>
        <v>0</v>
      </c>
      <c r="AE169" s="157"/>
      <c r="AF169" s="158"/>
      <c r="AG169" s="159"/>
      <c r="AO169" s="186" t="str">
        <f>IF(X169&gt;0,IF(AE169="受託",項目値マスタ!$G$2,項目値マスタ!$G$3),"")</f>
        <v/>
      </c>
      <c r="AP169" s="186">
        <f t="shared" si="32"/>
        <v>7.0000000000000007E-2</v>
      </c>
    </row>
    <row r="170" spans="1:42" ht="21.75" customHeight="1">
      <c r="A170" s="145"/>
      <c r="B170" s="146"/>
      <c r="C170" s="145"/>
      <c r="D170" s="146"/>
      <c r="E170" s="147"/>
      <c r="F170" s="148"/>
      <c r="G170" s="149"/>
      <c r="H170" s="149"/>
      <c r="I170" s="150"/>
      <c r="J170" s="151"/>
      <c r="K170" s="149"/>
      <c r="L170" s="152"/>
      <c r="M170" s="147"/>
      <c r="N170" s="153"/>
      <c r="O170" s="153"/>
      <c r="P170" s="153"/>
      <c r="Q170" s="153"/>
      <c r="R170" s="154"/>
      <c r="S170" s="155"/>
      <c r="T170" s="143"/>
      <c r="U170" s="143"/>
      <c r="V170" s="143"/>
      <c r="W170" s="156"/>
      <c r="X170" s="156">
        <f t="shared" si="26"/>
        <v>0</v>
      </c>
      <c r="Y170" s="156"/>
      <c r="Z170" s="156">
        <f t="shared" si="27"/>
        <v>0</v>
      </c>
      <c r="AA170" s="156">
        <f t="shared" si="28"/>
        <v>0</v>
      </c>
      <c r="AB170" s="156">
        <f t="shared" si="29"/>
        <v>0</v>
      </c>
      <c r="AC170" s="156">
        <f t="shared" si="30"/>
        <v>0</v>
      </c>
      <c r="AD170" s="156">
        <f t="shared" si="31"/>
        <v>0</v>
      </c>
      <c r="AE170" s="157"/>
      <c r="AF170" s="158"/>
      <c r="AG170" s="159"/>
      <c r="AO170" s="186" t="str">
        <f>IF(X170&gt;0,IF(AE170="受託",項目値マスタ!$G$2,項目値マスタ!$G$3),"")</f>
        <v/>
      </c>
      <c r="AP170" s="186">
        <f t="shared" si="32"/>
        <v>7.0000000000000007E-2</v>
      </c>
    </row>
    <row r="171" spans="1:42" ht="21.75" customHeight="1">
      <c r="A171" s="145"/>
      <c r="B171" s="146"/>
      <c r="C171" s="145"/>
      <c r="D171" s="146"/>
      <c r="E171" s="147"/>
      <c r="F171" s="148"/>
      <c r="G171" s="149"/>
      <c r="H171" s="149"/>
      <c r="I171" s="150"/>
      <c r="J171" s="151"/>
      <c r="K171" s="149"/>
      <c r="L171" s="152"/>
      <c r="M171" s="147"/>
      <c r="N171" s="153"/>
      <c r="O171" s="153"/>
      <c r="P171" s="153"/>
      <c r="Q171" s="153"/>
      <c r="R171" s="154"/>
      <c r="S171" s="155"/>
      <c r="T171" s="143"/>
      <c r="U171" s="143"/>
      <c r="V171" s="143"/>
      <c r="W171" s="156"/>
      <c r="X171" s="156">
        <f t="shared" si="26"/>
        <v>0</v>
      </c>
      <c r="Y171" s="156"/>
      <c r="Z171" s="156">
        <f t="shared" si="27"/>
        <v>0</v>
      </c>
      <c r="AA171" s="156">
        <f t="shared" si="28"/>
        <v>0</v>
      </c>
      <c r="AB171" s="156">
        <f t="shared" si="29"/>
        <v>0</v>
      </c>
      <c r="AC171" s="156">
        <f t="shared" si="30"/>
        <v>0</v>
      </c>
      <c r="AD171" s="156">
        <f t="shared" si="31"/>
        <v>0</v>
      </c>
      <c r="AE171" s="157"/>
      <c r="AF171" s="158"/>
      <c r="AG171" s="159"/>
      <c r="AO171" s="186" t="str">
        <f>IF(X171&gt;0,IF(AE171="受託",項目値マスタ!$G$2,項目値マスタ!$G$3),"")</f>
        <v/>
      </c>
      <c r="AP171" s="186">
        <f t="shared" si="32"/>
        <v>7.0000000000000007E-2</v>
      </c>
    </row>
    <row r="172" spans="1:42" ht="21.75" customHeight="1">
      <c r="A172" s="145"/>
      <c r="B172" s="146"/>
      <c r="C172" s="145"/>
      <c r="D172" s="146"/>
      <c r="E172" s="147"/>
      <c r="F172" s="148"/>
      <c r="G172" s="149"/>
      <c r="H172" s="149"/>
      <c r="I172" s="150"/>
      <c r="J172" s="151"/>
      <c r="K172" s="149"/>
      <c r="L172" s="152"/>
      <c r="M172" s="147"/>
      <c r="N172" s="153"/>
      <c r="O172" s="153"/>
      <c r="P172" s="153"/>
      <c r="Q172" s="153"/>
      <c r="R172" s="154"/>
      <c r="S172" s="155"/>
      <c r="T172" s="143"/>
      <c r="U172" s="143"/>
      <c r="V172" s="143"/>
      <c r="W172" s="156"/>
      <c r="X172" s="156">
        <f t="shared" si="26"/>
        <v>0</v>
      </c>
      <c r="Y172" s="156"/>
      <c r="Z172" s="156">
        <f t="shared" si="27"/>
        <v>0</v>
      </c>
      <c r="AA172" s="156">
        <f t="shared" si="28"/>
        <v>0</v>
      </c>
      <c r="AB172" s="156">
        <f t="shared" si="29"/>
        <v>0</v>
      </c>
      <c r="AC172" s="156">
        <f t="shared" si="30"/>
        <v>0</v>
      </c>
      <c r="AD172" s="156">
        <f t="shared" si="31"/>
        <v>0</v>
      </c>
      <c r="AE172" s="157"/>
      <c r="AF172" s="158"/>
      <c r="AG172" s="159"/>
      <c r="AO172" s="186" t="str">
        <f>IF(X172&gt;0,IF(AE172="受託",項目値マスタ!$G$2,項目値マスタ!$G$3),"")</f>
        <v/>
      </c>
      <c r="AP172" s="186">
        <f t="shared" si="32"/>
        <v>7.0000000000000007E-2</v>
      </c>
    </row>
    <row r="173" spans="1:42" ht="21.75" customHeight="1">
      <c r="A173" s="145"/>
      <c r="B173" s="146"/>
      <c r="C173" s="145"/>
      <c r="D173" s="146"/>
      <c r="E173" s="147"/>
      <c r="F173" s="148"/>
      <c r="G173" s="149"/>
      <c r="H173" s="149"/>
      <c r="I173" s="150"/>
      <c r="J173" s="151"/>
      <c r="K173" s="149"/>
      <c r="L173" s="152"/>
      <c r="M173" s="147"/>
      <c r="N173" s="153"/>
      <c r="O173" s="153"/>
      <c r="P173" s="153"/>
      <c r="Q173" s="153"/>
      <c r="R173" s="154"/>
      <c r="S173" s="155"/>
      <c r="T173" s="143"/>
      <c r="U173" s="143"/>
      <c r="V173" s="143"/>
      <c r="W173" s="156"/>
      <c r="X173" s="156">
        <f t="shared" si="26"/>
        <v>0</v>
      </c>
      <c r="Y173" s="156"/>
      <c r="Z173" s="156">
        <f t="shared" si="27"/>
        <v>0</v>
      </c>
      <c r="AA173" s="156">
        <f t="shared" si="28"/>
        <v>0</v>
      </c>
      <c r="AB173" s="156">
        <f t="shared" si="29"/>
        <v>0</v>
      </c>
      <c r="AC173" s="156">
        <f t="shared" si="30"/>
        <v>0</v>
      </c>
      <c r="AD173" s="156">
        <f t="shared" si="31"/>
        <v>0</v>
      </c>
      <c r="AE173" s="157"/>
      <c r="AF173" s="158"/>
      <c r="AG173" s="159"/>
      <c r="AO173" s="186" t="str">
        <f>IF(X173&gt;0,IF(AE173="受託",項目値マスタ!$G$2,項目値マスタ!$G$3),"")</f>
        <v/>
      </c>
      <c r="AP173" s="186">
        <f t="shared" si="32"/>
        <v>7.0000000000000007E-2</v>
      </c>
    </row>
    <row r="174" spans="1:42" ht="21.75" customHeight="1">
      <c r="A174" s="145"/>
      <c r="B174" s="146"/>
      <c r="C174" s="145"/>
      <c r="D174" s="146"/>
      <c r="E174" s="147"/>
      <c r="F174" s="148"/>
      <c r="G174" s="149"/>
      <c r="H174" s="149"/>
      <c r="I174" s="150"/>
      <c r="J174" s="151"/>
      <c r="K174" s="149"/>
      <c r="L174" s="152"/>
      <c r="M174" s="147"/>
      <c r="N174" s="153"/>
      <c r="O174" s="153"/>
      <c r="P174" s="153"/>
      <c r="Q174" s="153"/>
      <c r="R174" s="154"/>
      <c r="S174" s="155"/>
      <c r="T174" s="143"/>
      <c r="U174" s="143"/>
      <c r="V174" s="143"/>
      <c r="W174" s="156"/>
      <c r="X174" s="156">
        <f t="shared" si="26"/>
        <v>0</v>
      </c>
      <c r="Y174" s="156"/>
      <c r="Z174" s="156">
        <f t="shared" si="27"/>
        <v>0</v>
      </c>
      <c r="AA174" s="156">
        <f t="shared" si="28"/>
        <v>0</v>
      </c>
      <c r="AB174" s="156">
        <f t="shared" si="29"/>
        <v>0</v>
      </c>
      <c r="AC174" s="156">
        <f t="shared" si="30"/>
        <v>0</v>
      </c>
      <c r="AD174" s="156">
        <f t="shared" si="31"/>
        <v>0</v>
      </c>
      <c r="AE174" s="157"/>
      <c r="AF174" s="158"/>
      <c r="AG174" s="159"/>
      <c r="AO174" s="186" t="str">
        <f>IF(X174&gt;0,IF(AE174="受託",項目値マスタ!$G$2,項目値マスタ!$G$3),"")</f>
        <v/>
      </c>
      <c r="AP174" s="186">
        <f t="shared" si="32"/>
        <v>7.0000000000000007E-2</v>
      </c>
    </row>
    <row r="175" spans="1:42" ht="21.75" customHeight="1">
      <c r="A175" s="145"/>
      <c r="B175" s="146"/>
      <c r="C175" s="145"/>
      <c r="D175" s="146"/>
      <c r="E175" s="147"/>
      <c r="F175" s="148"/>
      <c r="G175" s="149"/>
      <c r="H175" s="149"/>
      <c r="I175" s="150"/>
      <c r="J175" s="151"/>
      <c r="K175" s="149"/>
      <c r="L175" s="152"/>
      <c r="M175" s="147"/>
      <c r="N175" s="153"/>
      <c r="O175" s="153"/>
      <c r="P175" s="153"/>
      <c r="Q175" s="153"/>
      <c r="R175" s="154"/>
      <c r="S175" s="155"/>
      <c r="T175" s="143"/>
      <c r="U175" s="143"/>
      <c r="V175" s="143"/>
      <c r="W175" s="156"/>
      <c r="X175" s="156">
        <f t="shared" si="26"/>
        <v>0</v>
      </c>
      <c r="Y175" s="156"/>
      <c r="Z175" s="156">
        <f t="shared" si="27"/>
        <v>0</v>
      </c>
      <c r="AA175" s="156">
        <f t="shared" si="28"/>
        <v>0</v>
      </c>
      <c r="AB175" s="156">
        <f t="shared" si="29"/>
        <v>0</v>
      </c>
      <c r="AC175" s="156">
        <f t="shared" si="30"/>
        <v>0</v>
      </c>
      <c r="AD175" s="156">
        <f t="shared" si="31"/>
        <v>0</v>
      </c>
      <c r="AE175" s="157"/>
      <c r="AF175" s="158"/>
      <c r="AG175" s="159"/>
      <c r="AO175" s="186" t="str">
        <f>IF(X175&gt;0,IF(AE175="受託",項目値マスタ!$G$2,項目値マスタ!$G$3),"")</f>
        <v/>
      </c>
      <c r="AP175" s="186">
        <f t="shared" si="32"/>
        <v>7.0000000000000007E-2</v>
      </c>
    </row>
    <row r="176" spans="1:42" ht="21.75" customHeight="1">
      <c r="A176" s="145"/>
      <c r="B176" s="146"/>
      <c r="C176" s="145"/>
      <c r="D176" s="146"/>
      <c r="E176" s="147"/>
      <c r="F176" s="148"/>
      <c r="G176" s="149"/>
      <c r="H176" s="149"/>
      <c r="I176" s="150"/>
      <c r="J176" s="151"/>
      <c r="K176" s="149"/>
      <c r="L176" s="152"/>
      <c r="M176" s="147"/>
      <c r="N176" s="153"/>
      <c r="O176" s="153"/>
      <c r="P176" s="153"/>
      <c r="Q176" s="153"/>
      <c r="R176" s="154"/>
      <c r="S176" s="155"/>
      <c r="T176" s="143"/>
      <c r="U176" s="143"/>
      <c r="V176" s="143"/>
      <c r="W176" s="156"/>
      <c r="X176" s="156">
        <f t="shared" si="26"/>
        <v>0</v>
      </c>
      <c r="Y176" s="156"/>
      <c r="Z176" s="156">
        <f t="shared" si="27"/>
        <v>0</v>
      </c>
      <c r="AA176" s="156">
        <f t="shared" si="28"/>
        <v>0</v>
      </c>
      <c r="AB176" s="156">
        <f t="shared" si="29"/>
        <v>0</v>
      </c>
      <c r="AC176" s="156">
        <f t="shared" si="30"/>
        <v>0</v>
      </c>
      <c r="AD176" s="156">
        <f t="shared" si="31"/>
        <v>0</v>
      </c>
      <c r="AE176" s="157"/>
      <c r="AF176" s="158"/>
      <c r="AG176" s="159"/>
      <c r="AO176" s="186" t="str">
        <f>IF(X176&gt;0,IF(AE176="受託",項目値マスタ!$G$2,項目値マスタ!$G$3),"")</f>
        <v/>
      </c>
      <c r="AP176" s="186">
        <f t="shared" si="32"/>
        <v>7.0000000000000007E-2</v>
      </c>
    </row>
    <row r="177" spans="1:42" ht="21.75" customHeight="1">
      <c r="A177" s="145"/>
      <c r="B177" s="146"/>
      <c r="C177" s="145"/>
      <c r="D177" s="146"/>
      <c r="E177" s="147"/>
      <c r="F177" s="148"/>
      <c r="G177" s="149"/>
      <c r="H177" s="149"/>
      <c r="I177" s="150"/>
      <c r="J177" s="151"/>
      <c r="K177" s="149"/>
      <c r="L177" s="152"/>
      <c r="M177" s="147"/>
      <c r="N177" s="153"/>
      <c r="O177" s="153"/>
      <c r="P177" s="153"/>
      <c r="Q177" s="153"/>
      <c r="R177" s="154"/>
      <c r="S177" s="155"/>
      <c r="T177" s="143"/>
      <c r="U177" s="143"/>
      <c r="V177" s="143"/>
      <c r="W177" s="156"/>
      <c r="X177" s="156">
        <f t="shared" si="26"/>
        <v>0</v>
      </c>
      <c r="Y177" s="156"/>
      <c r="Z177" s="156">
        <f t="shared" si="27"/>
        <v>0</v>
      </c>
      <c r="AA177" s="156">
        <f t="shared" si="28"/>
        <v>0</v>
      </c>
      <c r="AB177" s="156">
        <f t="shared" si="29"/>
        <v>0</v>
      </c>
      <c r="AC177" s="156">
        <f t="shared" si="30"/>
        <v>0</v>
      </c>
      <c r="AD177" s="156">
        <f t="shared" si="31"/>
        <v>0</v>
      </c>
      <c r="AE177" s="157"/>
      <c r="AF177" s="158"/>
      <c r="AG177" s="159"/>
      <c r="AO177" s="186" t="str">
        <f>IF(X177&gt;0,IF(AE177="受託",項目値マスタ!$G$2,項目値マスタ!$G$3),"")</f>
        <v/>
      </c>
      <c r="AP177" s="186">
        <f t="shared" si="32"/>
        <v>7.0000000000000007E-2</v>
      </c>
    </row>
    <row r="178" spans="1:42" ht="21.75" customHeight="1">
      <c r="A178" s="145"/>
      <c r="B178" s="146"/>
      <c r="C178" s="145"/>
      <c r="D178" s="146"/>
      <c r="E178" s="147"/>
      <c r="F178" s="148"/>
      <c r="G178" s="149"/>
      <c r="H178" s="149"/>
      <c r="I178" s="150"/>
      <c r="J178" s="151"/>
      <c r="K178" s="149"/>
      <c r="L178" s="152"/>
      <c r="M178" s="147"/>
      <c r="N178" s="153"/>
      <c r="O178" s="153"/>
      <c r="P178" s="153"/>
      <c r="Q178" s="153"/>
      <c r="R178" s="154"/>
      <c r="S178" s="155"/>
      <c r="T178" s="143"/>
      <c r="U178" s="143"/>
      <c r="V178" s="143"/>
      <c r="W178" s="156"/>
      <c r="X178" s="156">
        <f t="shared" si="26"/>
        <v>0</v>
      </c>
      <c r="Y178" s="156"/>
      <c r="Z178" s="156">
        <f t="shared" si="27"/>
        <v>0</v>
      </c>
      <c r="AA178" s="156">
        <f t="shared" si="28"/>
        <v>0</v>
      </c>
      <c r="AB178" s="156">
        <f t="shared" si="29"/>
        <v>0</v>
      </c>
      <c r="AC178" s="156">
        <f t="shared" si="30"/>
        <v>0</v>
      </c>
      <c r="AD178" s="156">
        <f t="shared" si="31"/>
        <v>0</v>
      </c>
      <c r="AE178" s="157"/>
      <c r="AF178" s="158"/>
      <c r="AG178" s="159"/>
      <c r="AO178" s="186" t="str">
        <f>IF(X178&gt;0,IF(AE178="受託",項目値マスタ!$G$2,項目値マスタ!$G$3),"")</f>
        <v/>
      </c>
      <c r="AP178" s="186">
        <f t="shared" si="32"/>
        <v>7.0000000000000007E-2</v>
      </c>
    </row>
    <row r="179" spans="1:42" ht="21.75" customHeight="1">
      <c r="A179" s="145"/>
      <c r="B179" s="146"/>
      <c r="C179" s="145"/>
      <c r="D179" s="146"/>
      <c r="E179" s="147"/>
      <c r="F179" s="148"/>
      <c r="G179" s="149"/>
      <c r="H179" s="149"/>
      <c r="I179" s="150"/>
      <c r="J179" s="151"/>
      <c r="K179" s="149"/>
      <c r="L179" s="152"/>
      <c r="M179" s="147"/>
      <c r="N179" s="153"/>
      <c r="O179" s="153"/>
      <c r="P179" s="153"/>
      <c r="Q179" s="153"/>
      <c r="R179" s="154"/>
      <c r="S179" s="155"/>
      <c r="T179" s="143"/>
      <c r="U179" s="143"/>
      <c r="V179" s="143"/>
      <c r="W179" s="156"/>
      <c r="X179" s="156">
        <f t="shared" si="26"/>
        <v>0</v>
      </c>
      <c r="Y179" s="156"/>
      <c r="Z179" s="156">
        <f t="shared" si="27"/>
        <v>0</v>
      </c>
      <c r="AA179" s="156">
        <f t="shared" si="28"/>
        <v>0</v>
      </c>
      <c r="AB179" s="156">
        <f t="shared" si="29"/>
        <v>0</v>
      </c>
      <c r="AC179" s="156">
        <f t="shared" si="30"/>
        <v>0</v>
      </c>
      <c r="AD179" s="156">
        <f t="shared" si="31"/>
        <v>0</v>
      </c>
      <c r="AE179" s="157"/>
      <c r="AF179" s="158"/>
      <c r="AG179" s="159"/>
      <c r="AO179" s="186" t="str">
        <f>IF(X179&gt;0,IF(AE179="受託",項目値マスタ!$G$2,項目値マスタ!$G$3),"")</f>
        <v/>
      </c>
      <c r="AP179" s="186">
        <f t="shared" si="32"/>
        <v>7.0000000000000007E-2</v>
      </c>
    </row>
    <row r="180" spans="1:42" ht="21.75" customHeight="1">
      <c r="A180" s="145"/>
      <c r="B180" s="146"/>
      <c r="C180" s="145"/>
      <c r="D180" s="146"/>
      <c r="E180" s="147"/>
      <c r="F180" s="148"/>
      <c r="G180" s="149"/>
      <c r="H180" s="149"/>
      <c r="I180" s="150"/>
      <c r="J180" s="151"/>
      <c r="K180" s="149"/>
      <c r="L180" s="152"/>
      <c r="M180" s="147"/>
      <c r="N180" s="153"/>
      <c r="O180" s="153"/>
      <c r="P180" s="153"/>
      <c r="Q180" s="153"/>
      <c r="R180" s="154"/>
      <c r="S180" s="155"/>
      <c r="T180" s="143"/>
      <c r="U180" s="143"/>
      <c r="V180" s="143"/>
      <c r="W180" s="156"/>
      <c r="X180" s="156">
        <f t="shared" si="26"/>
        <v>0</v>
      </c>
      <c r="Y180" s="156"/>
      <c r="Z180" s="156">
        <f t="shared" si="27"/>
        <v>0</v>
      </c>
      <c r="AA180" s="156">
        <f t="shared" si="28"/>
        <v>0</v>
      </c>
      <c r="AB180" s="156">
        <f t="shared" si="29"/>
        <v>0</v>
      </c>
      <c r="AC180" s="156">
        <f t="shared" si="30"/>
        <v>0</v>
      </c>
      <c r="AD180" s="156">
        <f t="shared" si="31"/>
        <v>0</v>
      </c>
      <c r="AE180" s="157"/>
      <c r="AF180" s="158"/>
      <c r="AG180" s="159"/>
      <c r="AO180" s="186" t="str">
        <f>IF(X180&gt;0,IF(AE180="受託",項目値マスタ!$G$2,項目値マスタ!$G$3),"")</f>
        <v/>
      </c>
      <c r="AP180" s="186">
        <f t="shared" si="32"/>
        <v>7.0000000000000007E-2</v>
      </c>
    </row>
    <row r="181" spans="1:42" ht="21.75" customHeight="1">
      <c r="A181" s="145"/>
      <c r="B181" s="146"/>
      <c r="C181" s="145"/>
      <c r="D181" s="146"/>
      <c r="E181" s="147"/>
      <c r="F181" s="148"/>
      <c r="G181" s="149"/>
      <c r="H181" s="149"/>
      <c r="I181" s="150"/>
      <c r="J181" s="151"/>
      <c r="K181" s="149"/>
      <c r="L181" s="152"/>
      <c r="M181" s="147"/>
      <c r="N181" s="153"/>
      <c r="O181" s="153"/>
      <c r="P181" s="153"/>
      <c r="Q181" s="153"/>
      <c r="R181" s="154"/>
      <c r="S181" s="155"/>
      <c r="T181" s="143"/>
      <c r="U181" s="143"/>
      <c r="V181" s="143"/>
      <c r="W181" s="156"/>
      <c r="X181" s="156">
        <f t="shared" si="26"/>
        <v>0</v>
      </c>
      <c r="Y181" s="156"/>
      <c r="Z181" s="156">
        <f t="shared" si="27"/>
        <v>0</v>
      </c>
      <c r="AA181" s="156">
        <f t="shared" si="28"/>
        <v>0</v>
      </c>
      <c r="AB181" s="156">
        <f t="shared" si="29"/>
        <v>0</v>
      </c>
      <c r="AC181" s="156">
        <f t="shared" si="30"/>
        <v>0</v>
      </c>
      <c r="AD181" s="156">
        <f t="shared" si="31"/>
        <v>0</v>
      </c>
      <c r="AE181" s="157"/>
      <c r="AF181" s="158"/>
      <c r="AG181" s="159"/>
      <c r="AO181" s="186" t="str">
        <f>IF(X181&gt;0,IF(AE181="受託",項目値マスタ!$G$2,項目値マスタ!$G$3),"")</f>
        <v/>
      </c>
      <c r="AP181" s="186">
        <f t="shared" si="32"/>
        <v>7.0000000000000007E-2</v>
      </c>
    </row>
    <row r="182" spans="1:42" ht="21.75" customHeight="1">
      <c r="A182" s="145"/>
      <c r="B182" s="146"/>
      <c r="C182" s="145"/>
      <c r="D182" s="146"/>
      <c r="E182" s="147"/>
      <c r="F182" s="148"/>
      <c r="G182" s="149"/>
      <c r="H182" s="149"/>
      <c r="I182" s="150"/>
      <c r="J182" s="151"/>
      <c r="K182" s="149"/>
      <c r="L182" s="152"/>
      <c r="M182" s="147"/>
      <c r="N182" s="153"/>
      <c r="O182" s="153"/>
      <c r="P182" s="153"/>
      <c r="Q182" s="153"/>
      <c r="R182" s="154"/>
      <c r="S182" s="155"/>
      <c r="T182" s="143"/>
      <c r="U182" s="143"/>
      <c r="V182" s="143"/>
      <c r="W182" s="156"/>
      <c r="X182" s="156">
        <f t="shared" si="26"/>
        <v>0</v>
      </c>
      <c r="Y182" s="156"/>
      <c r="Z182" s="156">
        <f t="shared" si="27"/>
        <v>0</v>
      </c>
      <c r="AA182" s="156">
        <f t="shared" si="28"/>
        <v>0</v>
      </c>
      <c r="AB182" s="156">
        <f t="shared" si="29"/>
        <v>0</v>
      </c>
      <c r="AC182" s="156">
        <f t="shared" si="30"/>
        <v>0</v>
      </c>
      <c r="AD182" s="156">
        <f t="shared" si="31"/>
        <v>0</v>
      </c>
      <c r="AE182" s="157"/>
      <c r="AF182" s="158"/>
      <c r="AG182" s="159"/>
      <c r="AO182" s="186" t="str">
        <f>IF(X182&gt;0,IF(AE182="受託",項目値マスタ!$G$2,項目値マスタ!$G$3),"")</f>
        <v/>
      </c>
      <c r="AP182" s="186">
        <f t="shared" si="32"/>
        <v>7.0000000000000007E-2</v>
      </c>
    </row>
    <row r="183" spans="1:42" ht="21.75" customHeight="1">
      <c r="A183" s="145"/>
      <c r="B183" s="146"/>
      <c r="C183" s="145"/>
      <c r="D183" s="146"/>
      <c r="E183" s="147"/>
      <c r="F183" s="148"/>
      <c r="G183" s="149"/>
      <c r="H183" s="149"/>
      <c r="I183" s="150"/>
      <c r="J183" s="151"/>
      <c r="K183" s="149"/>
      <c r="L183" s="152"/>
      <c r="M183" s="147"/>
      <c r="N183" s="153"/>
      <c r="O183" s="153"/>
      <c r="P183" s="153"/>
      <c r="Q183" s="153"/>
      <c r="R183" s="154"/>
      <c r="S183" s="155"/>
      <c r="T183" s="143"/>
      <c r="U183" s="143"/>
      <c r="V183" s="143"/>
      <c r="W183" s="156"/>
      <c r="X183" s="156">
        <f t="shared" si="26"/>
        <v>0</v>
      </c>
      <c r="Y183" s="156"/>
      <c r="Z183" s="156">
        <f t="shared" si="27"/>
        <v>0</v>
      </c>
      <c r="AA183" s="156">
        <f t="shared" si="28"/>
        <v>0</v>
      </c>
      <c r="AB183" s="156">
        <f t="shared" si="29"/>
        <v>0</v>
      </c>
      <c r="AC183" s="156">
        <f t="shared" si="30"/>
        <v>0</v>
      </c>
      <c r="AD183" s="156">
        <f t="shared" si="31"/>
        <v>0</v>
      </c>
      <c r="AE183" s="157"/>
      <c r="AF183" s="158"/>
      <c r="AG183" s="159"/>
      <c r="AO183" s="186" t="str">
        <f>IF(X183&gt;0,IF(AE183="受託",項目値マスタ!$G$2,項目値マスタ!$G$3),"")</f>
        <v/>
      </c>
      <c r="AP183" s="186">
        <f t="shared" si="32"/>
        <v>7.0000000000000007E-2</v>
      </c>
    </row>
    <row r="184" spans="1:42" ht="21.75" customHeight="1">
      <c r="A184" s="145"/>
      <c r="B184" s="146"/>
      <c r="C184" s="145"/>
      <c r="D184" s="146"/>
      <c r="E184" s="147"/>
      <c r="F184" s="148"/>
      <c r="G184" s="149"/>
      <c r="H184" s="149"/>
      <c r="I184" s="150"/>
      <c r="J184" s="151"/>
      <c r="K184" s="149"/>
      <c r="L184" s="152"/>
      <c r="M184" s="147"/>
      <c r="N184" s="153"/>
      <c r="O184" s="153"/>
      <c r="P184" s="153"/>
      <c r="Q184" s="153"/>
      <c r="R184" s="154"/>
      <c r="S184" s="155"/>
      <c r="T184" s="143"/>
      <c r="U184" s="143"/>
      <c r="V184" s="143"/>
      <c r="W184" s="156"/>
      <c r="X184" s="156">
        <f t="shared" si="26"/>
        <v>0</v>
      </c>
      <c r="Y184" s="156"/>
      <c r="Z184" s="156">
        <f t="shared" si="27"/>
        <v>0</v>
      </c>
      <c r="AA184" s="156">
        <f t="shared" si="28"/>
        <v>0</v>
      </c>
      <c r="AB184" s="156">
        <f t="shared" si="29"/>
        <v>0</v>
      </c>
      <c r="AC184" s="156">
        <f t="shared" si="30"/>
        <v>0</v>
      </c>
      <c r="AD184" s="156">
        <f t="shared" si="31"/>
        <v>0</v>
      </c>
      <c r="AE184" s="157"/>
      <c r="AF184" s="158"/>
      <c r="AG184" s="159"/>
      <c r="AO184" s="186" t="str">
        <f>IF(X184&gt;0,IF(AE184="受託",項目値マスタ!$G$2,項目値マスタ!$G$3),"")</f>
        <v/>
      </c>
      <c r="AP184" s="186">
        <f t="shared" si="32"/>
        <v>7.0000000000000007E-2</v>
      </c>
    </row>
    <row r="185" spans="1:42" ht="21.75" customHeight="1">
      <c r="A185" s="145"/>
      <c r="B185" s="146"/>
      <c r="C185" s="145"/>
      <c r="D185" s="146"/>
      <c r="E185" s="147"/>
      <c r="F185" s="148"/>
      <c r="G185" s="149"/>
      <c r="H185" s="149"/>
      <c r="I185" s="150"/>
      <c r="J185" s="151"/>
      <c r="K185" s="149"/>
      <c r="L185" s="152"/>
      <c r="M185" s="147"/>
      <c r="N185" s="153"/>
      <c r="O185" s="153"/>
      <c r="P185" s="153"/>
      <c r="Q185" s="153"/>
      <c r="R185" s="154"/>
      <c r="S185" s="155"/>
      <c r="T185" s="143"/>
      <c r="U185" s="143"/>
      <c r="V185" s="143"/>
      <c r="W185" s="156"/>
      <c r="X185" s="156">
        <f t="shared" si="26"/>
        <v>0</v>
      </c>
      <c r="Y185" s="156"/>
      <c r="Z185" s="156">
        <f t="shared" si="27"/>
        <v>0</v>
      </c>
      <c r="AA185" s="156">
        <f t="shared" si="28"/>
        <v>0</v>
      </c>
      <c r="AB185" s="156">
        <f t="shared" si="29"/>
        <v>0</v>
      </c>
      <c r="AC185" s="156">
        <f t="shared" si="30"/>
        <v>0</v>
      </c>
      <c r="AD185" s="156">
        <f t="shared" si="31"/>
        <v>0</v>
      </c>
      <c r="AE185" s="157"/>
      <c r="AF185" s="158"/>
      <c r="AG185" s="159"/>
      <c r="AO185" s="186" t="str">
        <f>IF(X185&gt;0,IF(AE185="受託",項目値マスタ!$G$2,項目値マスタ!$G$3),"")</f>
        <v/>
      </c>
      <c r="AP185" s="186">
        <f t="shared" si="32"/>
        <v>7.0000000000000007E-2</v>
      </c>
    </row>
    <row r="186" spans="1:42" ht="21.75" customHeight="1">
      <c r="A186" s="145"/>
      <c r="B186" s="146"/>
      <c r="C186" s="145"/>
      <c r="D186" s="146"/>
      <c r="E186" s="147"/>
      <c r="F186" s="148"/>
      <c r="G186" s="149"/>
      <c r="H186" s="149"/>
      <c r="I186" s="150"/>
      <c r="J186" s="151"/>
      <c r="K186" s="149"/>
      <c r="L186" s="152"/>
      <c r="M186" s="147"/>
      <c r="N186" s="153"/>
      <c r="O186" s="153"/>
      <c r="P186" s="153"/>
      <c r="Q186" s="153"/>
      <c r="R186" s="154"/>
      <c r="S186" s="155"/>
      <c r="T186" s="143"/>
      <c r="U186" s="143"/>
      <c r="V186" s="143"/>
      <c r="W186" s="156"/>
      <c r="X186" s="156">
        <f t="shared" si="26"/>
        <v>0</v>
      </c>
      <c r="Y186" s="156"/>
      <c r="Z186" s="156">
        <f t="shared" si="27"/>
        <v>0</v>
      </c>
      <c r="AA186" s="156">
        <f t="shared" si="28"/>
        <v>0</v>
      </c>
      <c r="AB186" s="156">
        <f t="shared" si="29"/>
        <v>0</v>
      </c>
      <c r="AC186" s="156">
        <f t="shared" si="30"/>
        <v>0</v>
      </c>
      <c r="AD186" s="156">
        <f t="shared" si="31"/>
        <v>0</v>
      </c>
      <c r="AE186" s="157"/>
      <c r="AF186" s="158"/>
      <c r="AG186" s="159"/>
      <c r="AO186" s="186" t="str">
        <f>IF(X186&gt;0,IF(AE186="受託",項目値マスタ!$G$2,項目値マスタ!$G$3),"")</f>
        <v/>
      </c>
      <c r="AP186" s="186">
        <f t="shared" si="32"/>
        <v>7.0000000000000007E-2</v>
      </c>
    </row>
    <row r="187" spans="1:42" ht="21.75" customHeight="1">
      <c r="A187" s="145"/>
      <c r="B187" s="146"/>
      <c r="C187" s="145"/>
      <c r="D187" s="146"/>
      <c r="E187" s="147"/>
      <c r="F187" s="148"/>
      <c r="G187" s="149"/>
      <c r="H187" s="149"/>
      <c r="I187" s="150"/>
      <c r="J187" s="151"/>
      <c r="K187" s="149"/>
      <c r="L187" s="152"/>
      <c r="M187" s="147"/>
      <c r="N187" s="153"/>
      <c r="O187" s="153"/>
      <c r="P187" s="153"/>
      <c r="Q187" s="153"/>
      <c r="R187" s="154"/>
      <c r="S187" s="155"/>
      <c r="T187" s="143"/>
      <c r="U187" s="143"/>
      <c r="V187" s="143"/>
      <c r="W187" s="156"/>
      <c r="X187" s="156">
        <f t="shared" si="26"/>
        <v>0</v>
      </c>
      <c r="Y187" s="156"/>
      <c r="Z187" s="156">
        <f t="shared" si="27"/>
        <v>0</v>
      </c>
      <c r="AA187" s="156">
        <f t="shared" si="28"/>
        <v>0</v>
      </c>
      <c r="AB187" s="156">
        <f t="shared" si="29"/>
        <v>0</v>
      </c>
      <c r="AC187" s="156">
        <f t="shared" si="30"/>
        <v>0</v>
      </c>
      <c r="AD187" s="156">
        <f t="shared" si="31"/>
        <v>0</v>
      </c>
      <c r="AE187" s="157"/>
      <c r="AF187" s="158"/>
      <c r="AG187" s="159"/>
      <c r="AO187" s="186" t="str">
        <f>IF(X187&gt;0,IF(AE187="受託",項目値マスタ!$G$2,項目値マスタ!$G$3),"")</f>
        <v/>
      </c>
      <c r="AP187" s="186">
        <f t="shared" si="32"/>
        <v>7.0000000000000007E-2</v>
      </c>
    </row>
    <row r="188" spans="1:42" ht="21.75" customHeight="1">
      <c r="A188" s="145"/>
      <c r="B188" s="146"/>
      <c r="C188" s="145"/>
      <c r="D188" s="146"/>
      <c r="E188" s="147"/>
      <c r="F188" s="148"/>
      <c r="G188" s="149"/>
      <c r="H188" s="149"/>
      <c r="I188" s="150"/>
      <c r="J188" s="151"/>
      <c r="K188" s="149"/>
      <c r="L188" s="152"/>
      <c r="M188" s="147"/>
      <c r="N188" s="153"/>
      <c r="O188" s="153"/>
      <c r="P188" s="153"/>
      <c r="Q188" s="153"/>
      <c r="R188" s="154"/>
      <c r="S188" s="155"/>
      <c r="T188" s="143"/>
      <c r="U188" s="143"/>
      <c r="V188" s="143"/>
      <c r="W188" s="156"/>
      <c r="X188" s="156">
        <f t="shared" si="26"/>
        <v>0</v>
      </c>
      <c r="Y188" s="156"/>
      <c r="Z188" s="156">
        <f t="shared" si="27"/>
        <v>0</v>
      </c>
      <c r="AA188" s="156">
        <f t="shared" si="28"/>
        <v>0</v>
      </c>
      <c r="AB188" s="156">
        <f t="shared" si="29"/>
        <v>0</v>
      </c>
      <c r="AC188" s="156">
        <f t="shared" si="30"/>
        <v>0</v>
      </c>
      <c r="AD188" s="156">
        <f t="shared" si="31"/>
        <v>0</v>
      </c>
      <c r="AE188" s="157"/>
      <c r="AF188" s="158"/>
      <c r="AG188" s="159"/>
      <c r="AO188" s="186" t="str">
        <f>IF(X188&gt;0,IF(AE188="受託",項目値マスタ!$G$2,項目値マスタ!$G$3),"")</f>
        <v/>
      </c>
      <c r="AP188" s="186">
        <f t="shared" si="32"/>
        <v>7.0000000000000007E-2</v>
      </c>
    </row>
    <row r="189" spans="1:42" ht="21.75" customHeight="1">
      <c r="A189" s="145"/>
      <c r="B189" s="146"/>
      <c r="C189" s="145"/>
      <c r="D189" s="146"/>
      <c r="E189" s="147"/>
      <c r="F189" s="148"/>
      <c r="G189" s="149"/>
      <c r="H189" s="149"/>
      <c r="I189" s="150"/>
      <c r="J189" s="151"/>
      <c r="K189" s="149"/>
      <c r="L189" s="152"/>
      <c r="M189" s="147"/>
      <c r="N189" s="153"/>
      <c r="O189" s="153"/>
      <c r="P189" s="153"/>
      <c r="Q189" s="153"/>
      <c r="R189" s="154"/>
      <c r="S189" s="155"/>
      <c r="T189" s="143"/>
      <c r="U189" s="143"/>
      <c r="V189" s="143"/>
      <c r="W189" s="156"/>
      <c r="X189" s="156">
        <f t="shared" si="26"/>
        <v>0</v>
      </c>
      <c r="Y189" s="156"/>
      <c r="Z189" s="156">
        <f t="shared" si="27"/>
        <v>0</v>
      </c>
      <c r="AA189" s="156">
        <f t="shared" si="28"/>
        <v>0</v>
      </c>
      <c r="AB189" s="156">
        <f t="shared" si="29"/>
        <v>0</v>
      </c>
      <c r="AC189" s="156">
        <f t="shared" si="30"/>
        <v>0</v>
      </c>
      <c r="AD189" s="156">
        <f t="shared" si="31"/>
        <v>0</v>
      </c>
      <c r="AE189" s="157"/>
      <c r="AF189" s="158"/>
      <c r="AG189" s="159"/>
      <c r="AO189" s="186" t="str">
        <f>IF(X189&gt;0,IF(AE189="受託",項目値マスタ!$G$2,項目値マスタ!$G$3),"")</f>
        <v/>
      </c>
      <c r="AP189" s="186">
        <f t="shared" si="32"/>
        <v>7.0000000000000007E-2</v>
      </c>
    </row>
    <row r="190" spans="1:42" ht="21.75" customHeight="1">
      <c r="A190" s="145"/>
      <c r="B190" s="146"/>
      <c r="C190" s="145"/>
      <c r="D190" s="146"/>
      <c r="E190" s="147"/>
      <c r="F190" s="148"/>
      <c r="G190" s="149"/>
      <c r="H190" s="149"/>
      <c r="I190" s="150"/>
      <c r="J190" s="151"/>
      <c r="K190" s="149"/>
      <c r="L190" s="152"/>
      <c r="M190" s="147"/>
      <c r="N190" s="153"/>
      <c r="O190" s="153"/>
      <c r="P190" s="153"/>
      <c r="Q190" s="153"/>
      <c r="R190" s="154"/>
      <c r="S190" s="155"/>
      <c r="T190" s="143"/>
      <c r="U190" s="143"/>
      <c r="V190" s="143"/>
      <c r="W190" s="156"/>
      <c r="X190" s="156">
        <f t="shared" si="26"/>
        <v>0</v>
      </c>
      <c r="Y190" s="156"/>
      <c r="Z190" s="156">
        <f t="shared" si="27"/>
        <v>0</v>
      </c>
      <c r="AA190" s="156">
        <f t="shared" si="28"/>
        <v>0</v>
      </c>
      <c r="AB190" s="156">
        <f t="shared" si="29"/>
        <v>0</v>
      </c>
      <c r="AC190" s="156">
        <f t="shared" si="30"/>
        <v>0</v>
      </c>
      <c r="AD190" s="156">
        <f t="shared" si="31"/>
        <v>0</v>
      </c>
      <c r="AE190" s="157"/>
      <c r="AF190" s="158"/>
      <c r="AG190" s="159"/>
      <c r="AO190" s="186" t="str">
        <f>IF(X190&gt;0,IF(AE190="受託",項目値マスタ!$G$2,項目値マスタ!$G$3),"")</f>
        <v/>
      </c>
      <c r="AP190" s="186">
        <f t="shared" si="32"/>
        <v>7.0000000000000007E-2</v>
      </c>
    </row>
    <row r="191" spans="1:42" ht="21.75" customHeight="1">
      <c r="A191" s="145"/>
      <c r="B191" s="146"/>
      <c r="C191" s="145"/>
      <c r="D191" s="146"/>
      <c r="E191" s="147"/>
      <c r="F191" s="148"/>
      <c r="G191" s="149"/>
      <c r="H191" s="149"/>
      <c r="I191" s="150"/>
      <c r="J191" s="151"/>
      <c r="K191" s="149"/>
      <c r="L191" s="152"/>
      <c r="M191" s="147"/>
      <c r="N191" s="153"/>
      <c r="O191" s="153"/>
      <c r="P191" s="153"/>
      <c r="Q191" s="153"/>
      <c r="R191" s="154"/>
      <c r="S191" s="155"/>
      <c r="T191" s="143"/>
      <c r="U191" s="143"/>
      <c r="V191" s="143"/>
      <c r="W191" s="156"/>
      <c r="X191" s="156">
        <f t="shared" si="26"/>
        <v>0</v>
      </c>
      <c r="Y191" s="156"/>
      <c r="Z191" s="156">
        <f t="shared" si="27"/>
        <v>0</v>
      </c>
      <c r="AA191" s="156">
        <f t="shared" si="28"/>
        <v>0</v>
      </c>
      <c r="AB191" s="156">
        <f t="shared" si="29"/>
        <v>0</v>
      </c>
      <c r="AC191" s="156">
        <f t="shared" si="30"/>
        <v>0</v>
      </c>
      <c r="AD191" s="156">
        <f t="shared" si="31"/>
        <v>0</v>
      </c>
      <c r="AE191" s="157"/>
      <c r="AF191" s="158"/>
      <c r="AG191" s="159"/>
      <c r="AO191" s="186" t="str">
        <f>IF(X191&gt;0,IF(AE191="受託",項目値マスタ!$G$2,項目値マスタ!$G$3),"")</f>
        <v/>
      </c>
      <c r="AP191" s="186">
        <f t="shared" si="32"/>
        <v>7.0000000000000007E-2</v>
      </c>
    </row>
    <row r="192" spans="1:42" ht="21.75" customHeight="1">
      <c r="A192" s="145"/>
      <c r="B192" s="146"/>
      <c r="C192" s="145"/>
      <c r="D192" s="146"/>
      <c r="E192" s="147"/>
      <c r="F192" s="148"/>
      <c r="G192" s="149"/>
      <c r="H192" s="149"/>
      <c r="I192" s="150"/>
      <c r="J192" s="151"/>
      <c r="K192" s="149"/>
      <c r="L192" s="152"/>
      <c r="M192" s="147"/>
      <c r="N192" s="153"/>
      <c r="O192" s="153"/>
      <c r="P192" s="153"/>
      <c r="Q192" s="153"/>
      <c r="R192" s="154"/>
      <c r="S192" s="155"/>
      <c r="T192" s="143"/>
      <c r="U192" s="143"/>
      <c r="V192" s="143"/>
      <c r="W192" s="156"/>
      <c r="X192" s="156">
        <f t="shared" si="26"/>
        <v>0</v>
      </c>
      <c r="Y192" s="156"/>
      <c r="Z192" s="156">
        <f t="shared" si="27"/>
        <v>0</v>
      </c>
      <c r="AA192" s="156">
        <f t="shared" si="28"/>
        <v>0</v>
      </c>
      <c r="AB192" s="156">
        <f t="shared" si="29"/>
        <v>0</v>
      </c>
      <c r="AC192" s="156">
        <f t="shared" si="30"/>
        <v>0</v>
      </c>
      <c r="AD192" s="156">
        <f t="shared" si="31"/>
        <v>0</v>
      </c>
      <c r="AE192" s="157"/>
      <c r="AF192" s="158"/>
      <c r="AG192" s="159"/>
      <c r="AO192" s="186" t="str">
        <f>IF(X192&gt;0,IF(AE192="受託",項目値マスタ!$G$2,項目値マスタ!$G$3),"")</f>
        <v/>
      </c>
      <c r="AP192" s="186">
        <f t="shared" si="32"/>
        <v>7.0000000000000007E-2</v>
      </c>
    </row>
    <row r="193" spans="1:42" ht="21.75" customHeight="1">
      <c r="A193" s="145"/>
      <c r="B193" s="146"/>
      <c r="C193" s="145"/>
      <c r="D193" s="146"/>
      <c r="E193" s="147"/>
      <c r="F193" s="148"/>
      <c r="G193" s="149"/>
      <c r="H193" s="149"/>
      <c r="I193" s="150"/>
      <c r="J193" s="151"/>
      <c r="K193" s="149"/>
      <c r="L193" s="152"/>
      <c r="M193" s="147"/>
      <c r="N193" s="153"/>
      <c r="O193" s="153"/>
      <c r="P193" s="153"/>
      <c r="Q193" s="153"/>
      <c r="R193" s="154"/>
      <c r="S193" s="155"/>
      <c r="T193" s="143"/>
      <c r="U193" s="143"/>
      <c r="V193" s="143"/>
      <c r="W193" s="156"/>
      <c r="X193" s="156">
        <f t="shared" si="26"/>
        <v>0</v>
      </c>
      <c r="Y193" s="156"/>
      <c r="Z193" s="156">
        <f t="shared" si="27"/>
        <v>0</v>
      </c>
      <c r="AA193" s="156">
        <f t="shared" si="28"/>
        <v>0</v>
      </c>
      <c r="AB193" s="156">
        <f t="shared" si="29"/>
        <v>0</v>
      </c>
      <c r="AC193" s="156">
        <f t="shared" si="30"/>
        <v>0</v>
      </c>
      <c r="AD193" s="156">
        <f t="shared" si="31"/>
        <v>0</v>
      </c>
      <c r="AE193" s="157"/>
      <c r="AF193" s="158"/>
      <c r="AG193" s="159"/>
      <c r="AO193" s="186" t="str">
        <f>IF(X193&gt;0,IF(AE193="受託",項目値マスタ!$G$2,項目値マスタ!$G$3),"")</f>
        <v/>
      </c>
      <c r="AP193" s="186">
        <f t="shared" si="32"/>
        <v>7.0000000000000007E-2</v>
      </c>
    </row>
    <row r="194" spans="1:42" ht="21.75" customHeight="1">
      <c r="A194" s="145"/>
      <c r="B194" s="146"/>
      <c r="C194" s="145"/>
      <c r="D194" s="146"/>
      <c r="E194" s="147"/>
      <c r="F194" s="148"/>
      <c r="G194" s="149"/>
      <c r="H194" s="149"/>
      <c r="I194" s="150"/>
      <c r="J194" s="151"/>
      <c r="K194" s="149"/>
      <c r="L194" s="152"/>
      <c r="M194" s="147"/>
      <c r="N194" s="153"/>
      <c r="O194" s="153"/>
      <c r="P194" s="153"/>
      <c r="Q194" s="153"/>
      <c r="R194" s="154"/>
      <c r="S194" s="155"/>
      <c r="T194" s="143"/>
      <c r="U194" s="143"/>
      <c r="V194" s="143"/>
      <c r="W194" s="156"/>
      <c r="X194" s="156">
        <f t="shared" si="26"/>
        <v>0</v>
      </c>
      <c r="Y194" s="156"/>
      <c r="Z194" s="156">
        <f t="shared" si="27"/>
        <v>0</v>
      </c>
      <c r="AA194" s="156">
        <f t="shared" si="28"/>
        <v>0</v>
      </c>
      <c r="AB194" s="156">
        <f t="shared" si="29"/>
        <v>0</v>
      </c>
      <c r="AC194" s="156">
        <f t="shared" si="30"/>
        <v>0</v>
      </c>
      <c r="AD194" s="156">
        <f t="shared" si="31"/>
        <v>0</v>
      </c>
      <c r="AE194" s="157"/>
      <c r="AF194" s="158"/>
      <c r="AG194" s="159"/>
      <c r="AO194" s="186" t="str">
        <f>IF(X194&gt;0,IF(AE194="受託",項目値マスタ!$G$2,項目値マスタ!$G$3),"")</f>
        <v/>
      </c>
      <c r="AP194" s="186">
        <f t="shared" si="32"/>
        <v>7.0000000000000007E-2</v>
      </c>
    </row>
    <row r="195" spans="1:42" ht="21.75" customHeight="1">
      <c r="A195" s="145"/>
      <c r="B195" s="146"/>
      <c r="C195" s="145"/>
      <c r="D195" s="146"/>
      <c r="E195" s="147"/>
      <c r="F195" s="148"/>
      <c r="G195" s="149"/>
      <c r="H195" s="149"/>
      <c r="I195" s="150"/>
      <c r="J195" s="151"/>
      <c r="K195" s="149"/>
      <c r="L195" s="152"/>
      <c r="M195" s="147"/>
      <c r="N195" s="153"/>
      <c r="O195" s="153"/>
      <c r="P195" s="153"/>
      <c r="Q195" s="153"/>
      <c r="R195" s="154"/>
      <c r="S195" s="155"/>
      <c r="T195" s="143"/>
      <c r="U195" s="143"/>
      <c r="V195" s="143"/>
      <c r="W195" s="156"/>
      <c r="X195" s="156">
        <f t="shared" si="26"/>
        <v>0</v>
      </c>
      <c r="Y195" s="156"/>
      <c r="Z195" s="156">
        <f t="shared" si="27"/>
        <v>0</v>
      </c>
      <c r="AA195" s="156">
        <f t="shared" si="28"/>
        <v>0</v>
      </c>
      <c r="AB195" s="156">
        <f t="shared" si="29"/>
        <v>0</v>
      </c>
      <c r="AC195" s="156">
        <f t="shared" si="30"/>
        <v>0</v>
      </c>
      <c r="AD195" s="156">
        <f t="shared" si="31"/>
        <v>0</v>
      </c>
      <c r="AE195" s="157"/>
      <c r="AF195" s="158"/>
      <c r="AG195" s="159"/>
      <c r="AO195" s="186" t="str">
        <f>IF(X195&gt;0,IF(AE195="受託",項目値マスタ!$G$2,項目値マスタ!$G$3),"")</f>
        <v/>
      </c>
      <c r="AP195" s="186">
        <f t="shared" si="32"/>
        <v>7.0000000000000007E-2</v>
      </c>
    </row>
    <row r="196" spans="1:42" ht="21.75" customHeight="1">
      <c r="A196" s="145"/>
      <c r="B196" s="146"/>
      <c r="C196" s="145"/>
      <c r="D196" s="146"/>
      <c r="E196" s="147"/>
      <c r="F196" s="148"/>
      <c r="G196" s="149"/>
      <c r="H196" s="149"/>
      <c r="I196" s="150"/>
      <c r="J196" s="151"/>
      <c r="K196" s="149"/>
      <c r="L196" s="152"/>
      <c r="M196" s="147"/>
      <c r="N196" s="153"/>
      <c r="O196" s="153"/>
      <c r="P196" s="153"/>
      <c r="Q196" s="153"/>
      <c r="R196" s="154"/>
      <c r="S196" s="155"/>
      <c r="T196" s="143"/>
      <c r="U196" s="143"/>
      <c r="V196" s="143"/>
      <c r="W196" s="156"/>
      <c r="X196" s="156">
        <f t="shared" si="26"/>
        <v>0</v>
      </c>
      <c r="Y196" s="156"/>
      <c r="Z196" s="156">
        <f t="shared" si="27"/>
        <v>0</v>
      </c>
      <c r="AA196" s="156">
        <f t="shared" si="28"/>
        <v>0</v>
      </c>
      <c r="AB196" s="156">
        <f t="shared" si="29"/>
        <v>0</v>
      </c>
      <c r="AC196" s="156">
        <f t="shared" si="30"/>
        <v>0</v>
      </c>
      <c r="AD196" s="156">
        <f t="shared" si="31"/>
        <v>0</v>
      </c>
      <c r="AE196" s="157"/>
      <c r="AF196" s="158"/>
      <c r="AG196" s="159"/>
      <c r="AO196" s="186" t="str">
        <f>IF(X196&gt;0,IF(AE196="受託",項目値マスタ!$G$2,項目値マスタ!$G$3),"")</f>
        <v/>
      </c>
      <c r="AP196" s="186">
        <f t="shared" si="32"/>
        <v>7.0000000000000007E-2</v>
      </c>
    </row>
    <row r="197" spans="1:42" ht="21.75" customHeight="1">
      <c r="A197" s="145"/>
      <c r="B197" s="146"/>
      <c r="C197" s="145"/>
      <c r="D197" s="146"/>
      <c r="E197" s="147"/>
      <c r="F197" s="148"/>
      <c r="G197" s="149"/>
      <c r="H197" s="149"/>
      <c r="I197" s="150"/>
      <c r="J197" s="151"/>
      <c r="K197" s="149"/>
      <c r="L197" s="152"/>
      <c r="M197" s="147"/>
      <c r="N197" s="153"/>
      <c r="O197" s="153"/>
      <c r="P197" s="153"/>
      <c r="Q197" s="153"/>
      <c r="R197" s="154"/>
      <c r="S197" s="155"/>
      <c r="T197" s="143"/>
      <c r="U197" s="143"/>
      <c r="V197" s="143"/>
      <c r="W197" s="156"/>
      <c r="X197" s="156">
        <f t="shared" si="26"/>
        <v>0</v>
      </c>
      <c r="Y197" s="156"/>
      <c r="Z197" s="156">
        <f t="shared" si="27"/>
        <v>0</v>
      </c>
      <c r="AA197" s="156">
        <f t="shared" si="28"/>
        <v>0</v>
      </c>
      <c r="AB197" s="156">
        <f t="shared" si="29"/>
        <v>0</v>
      </c>
      <c r="AC197" s="156">
        <f t="shared" si="30"/>
        <v>0</v>
      </c>
      <c r="AD197" s="156">
        <f t="shared" si="31"/>
        <v>0</v>
      </c>
      <c r="AE197" s="157"/>
      <c r="AF197" s="158"/>
      <c r="AG197" s="159"/>
      <c r="AO197" s="186" t="str">
        <f>IF(X197&gt;0,IF(AE197="受託",項目値マスタ!$G$2,項目値マスタ!$G$3),"")</f>
        <v/>
      </c>
      <c r="AP197" s="186">
        <f t="shared" si="32"/>
        <v>7.0000000000000007E-2</v>
      </c>
    </row>
    <row r="198" spans="1:42" ht="21.75" customHeight="1">
      <c r="A198" s="145"/>
      <c r="B198" s="146"/>
      <c r="C198" s="145"/>
      <c r="D198" s="146"/>
      <c r="E198" s="147"/>
      <c r="F198" s="148"/>
      <c r="G198" s="149"/>
      <c r="H198" s="149"/>
      <c r="I198" s="150"/>
      <c r="J198" s="151"/>
      <c r="K198" s="149"/>
      <c r="L198" s="152"/>
      <c r="M198" s="147"/>
      <c r="N198" s="153"/>
      <c r="O198" s="153"/>
      <c r="P198" s="153"/>
      <c r="Q198" s="153"/>
      <c r="R198" s="154"/>
      <c r="S198" s="155"/>
      <c r="T198" s="143"/>
      <c r="U198" s="143"/>
      <c r="V198" s="143"/>
      <c r="W198" s="156"/>
      <c r="X198" s="156">
        <f t="shared" si="26"/>
        <v>0</v>
      </c>
      <c r="Y198" s="156"/>
      <c r="Z198" s="156">
        <f t="shared" si="27"/>
        <v>0</v>
      </c>
      <c r="AA198" s="156">
        <f t="shared" si="28"/>
        <v>0</v>
      </c>
      <c r="AB198" s="156">
        <f t="shared" si="29"/>
        <v>0</v>
      </c>
      <c r="AC198" s="156">
        <f t="shared" si="30"/>
        <v>0</v>
      </c>
      <c r="AD198" s="156">
        <f t="shared" si="31"/>
        <v>0</v>
      </c>
      <c r="AE198" s="157"/>
      <c r="AF198" s="158"/>
      <c r="AG198" s="159"/>
      <c r="AO198" s="186" t="str">
        <f>IF(X198&gt;0,IF(AE198="受託",項目値マスタ!$G$2,項目値マスタ!$G$3),"")</f>
        <v/>
      </c>
      <c r="AP198" s="186">
        <f t="shared" si="32"/>
        <v>7.0000000000000007E-2</v>
      </c>
    </row>
    <row r="199" spans="1:42" ht="21.75" customHeight="1">
      <c r="A199" s="145"/>
      <c r="B199" s="146"/>
      <c r="C199" s="145"/>
      <c r="D199" s="146"/>
      <c r="E199" s="147"/>
      <c r="F199" s="148"/>
      <c r="G199" s="149"/>
      <c r="H199" s="149"/>
      <c r="I199" s="150"/>
      <c r="J199" s="151"/>
      <c r="K199" s="149"/>
      <c r="L199" s="152"/>
      <c r="M199" s="147"/>
      <c r="N199" s="153"/>
      <c r="O199" s="153"/>
      <c r="P199" s="153"/>
      <c r="Q199" s="153"/>
      <c r="R199" s="154"/>
      <c r="S199" s="155"/>
      <c r="T199" s="143"/>
      <c r="U199" s="143"/>
      <c r="V199" s="143"/>
      <c r="W199" s="156"/>
      <c r="X199" s="156">
        <f t="shared" si="26"/>
        <v>0</v>
      </c>
      <c r="Y199" s="156"/>
      <c r="Z199" s="156">
        <f t="shared" si="27"/>
        <v>0</v>
      </c>
      <c r="AA199" s="156">
        <f t="shared" si="28"/>
        <v>0</v>
      </c>
      <c r="AB199" s="156">
        <f t="shared" si="29"/>
        <v>0</v>
      </c>
      <c r="AC199" s="156">
        <f t="shared" si="30"/>
        <v>0</v>
      </c>
      <c r="AD199" s="156">
        <f t="shared" si="31"/>
        <v>0</v>
      </c>
      <c r="AE199" s="157"/>
      <c r="AF199" s="158"/>
      <c r="AG199" s="159"/>
      <c r="AO199" s="186" t="str">
        <f>IF(X199&gt;0,IF(AE199="受託",項目値マスタ!$G$2,項目値マスタ!$G$3),"")</f>
        <v/>
      </c>
      <c r="AP199" s="186">
        <f t="shared" si="32"/>
        <v>7.0000000000000007E-2</v>
      </c>
    </row>
    <row r="200" spans="1:42" ht="21.75" customHeight="1">
      <c r="A200" s="145"/>
      <c r="B200" s="146"/>
      <c r="C200" s="145"/>
      <c r="D200" s="146"/>
      <c r="E200" s="147"/>
      <c r="F200" s="148"/>
      <c r="G200" s="149"/>
      <c r="H200" s="149"/>
      <c r="I200" s="150"/>
      <c r="J200" s="151"/>
      <c r="K200" s="149"/>
      <c r="L200" s="152"/>
      <c r="M200" s="147"/>
      <c r="N200" s="153"/>
      <c r="O200" s="153"/>
      <c r="P200" s="153"/>
      <c r="Q200" s="153"/>
      <c r="R200" s="154"/>
      <c r="S200" s="155"/>
      <c r="T200" s="143"/>
      <c r="U200" s="143"/>
      <c r="V200" s="143"/>
      <c r="W200" s="156"/>
      <c r="X200" s="156">
        <f t="shared" si="26"/>
        <v>0</v>
      </c>
      <c r="Y200" s="156"/>
      <c r="Z200" s="156">
        <f t="shared" si="27"/>
        <v>0</v>
      </c>
      <c r="AA200" s="156">
        <f t="shared" si="28"/>
        <v>0</v>
      </c>
      <c r="AB200" s="156">
        <f t="shared" si="29"/>
        <v>0</v>
      </c>
      <c r="AC200" s="156">
        <f t="shared" si="30"/>
        <v>0</v>
      </c>
      <c r="AD200" s="156">
        <f t="shared" si="31"/>
        <v>0</v>
      </c>
      <c r="AE200" s="157"/>
      <c r="AF200" s="158"/>
      <c r="AG200" s="159"/>
      <c r="AO200" s="186" t="str">
        <f>IF(X200&gt;0,IF(AE200="受託",項目値マスタ!$G$2,項目値マスタ!$G$3),"")</f>
        <v/>
      </c>
      <c r="AP200" s="186">
        <f t="shared" si="32"/>
        <v>7.0000000000000007E-2</v>
      </c>
    </row>
    <row r="201" spans="1:42" ht="21.75" customHeight="1">
      <c r="A201" s="145"/>
      <c r="B201" s="146"/>
      <c r="C201" s="145"/>
      <c r="D201" s="146"/>
      <c r="E201" s="147"/>
      <c r="F201" s="148"/>
      <c r="G201" s="149"/>
      <c r="H201" s="149"/>
      <c r="I201" s="150"/>
      <c r="J201" s="151"/>
      <c r="K201" s="149"/>
      <c r="L201" s="152"/>
      <c r="M201" s="147"/>
      <c r="N201" s="153"/>
      <c r="O201" s="153"/>
      <c r="P201" s="153"/>
      <c r="Q201" s="153"/>
      <c r="R201" s="154"/>
      <c r="S201" s="155"/>
      <c r="T201" s="143"/>
      <c r="U201" s="143"/>
      <c r="V201" s="143"/>
      <c r="W201" s="156"/>
      <c r="X201" s="156">
        <f t="shared" si="26"/>
        <v>0</v>
      </c>
      <c r="Y201" s="156"/>
      <c r="Z201" s="156">
        <f t="shared" si="27"/>
        <v>0</v>
      </c>
      <c r="AA201" s="156">
        <f t="shared" si="28"/>
        <v>0</v>
      </c>
      <c r="AB201" s="156">
        <f t="shared" si="29"/>
        <v>0</v>
      </c>
      <c r="AC201" s="156">
        <f t="shared" si="30"/>
        <v>0</v>
      </c>
      <c r="AD201" s="156">
        <f t="shared" si="31"/>
        <v>0</v>
      </c>
      <c r="AE201" s="157"/>
      <c r="AF201" s="158"/>
      <c r="AG201" s="159"/>
      <c r="AO201" s="186" t="str">
        <f>IF(X201&gt;0,IF(AE201="受託",項目値マスタ!$G$2,項目値マスタ!$G$3),"")</f>
        <v/>
      </c>
      <c r="AP201" s="186">
        <f t="shared" si="32"/>
        <v>7.0000000000000007E-2</v>
      </c>
    </row>
    <row r="202" spans="1:42" ht="21.75" customHeight="1">
      <c r="A202" s="145"/>
      <c r="B202" s="146"/>
      <c r="C202" s="145"/>
      <c r="D202" s="146"/>
      <c r="E202" s="147"/>
      <c r="F202" s="148"/>
      <c r="G202" s="149"/>
      <c r="H202" s="149"/>
      <c r="I202" s="150"/>
      <c r="J202" s="151"/>
      <c r="K202" s="149"/>
      <c r="L202" s="152"/>
      <c r="M202" s="147"/>
      <c r="N202" s="153"/>
      <c r="O202" s="153"/>
      <c r="P202" s="153"/>
      <c r="Q202" s="153"/>
      <c r="R202" s="154"/>
      <c r="S202" s="155"/>
      <c r="T202" s="143"/>
      <c r="U202" s="143"/>
      <c r="V202" s="143"/>
      <c r="W202" s="156"/>
      <c r="X202" s="156">
        <f t="shared" si="26"/>
        <v>0</v>
      </c>
      <c r="Y202" s="156"/>
      <c r="Z202" s="156">
        <f t="shared" si="27"/>
        <v>0</v>
      </c>
      <c r="AA202" s="156">
        <f t="shared" si="28"/>
        <v>0</v>
      </c>
      <c r="AB202" s="156">
        <f t="shared" si="29"/>
        <v>0</v>
      </c>
      <c r="AC202" s="156">
        <f t="shared" si="30"/>
        <v>0</v>
      </c>
      <c r="AD202" s="156">
        <f t="shared" si="31"/>
        <v>0</v>
      </c>
      <c r="AE202" s="157"/>
      <c r="AF202" s="158"/>
      <c r="AG202" s="159"/>
      <c r="AO202" s="186" t="str">
        <f>IF(X202&gt;0,IF(AE202="受託",項目値マスタ!$G$2,項目値マスタ!$G$3),"")</f>
        <v/>
      </c>
      <c r="AP202" s="186">
        <f t="shared" si="32"/>
        <v>7.0000000000000007E-2</v>
      </c>
    </row>
    <row r="203" spans="1:42" ht="21.75" customHeight="1">
      <c r="A203" s="145"/>
      <c r="B203" s="146"/>
      <c r="C203" s="145"/>
      <c r="D203" s="146"/>
      <c r="E203" s="147"/>
      <c r="F203" s="148"/>
      <c r="G203" s="149"/>
      <c r="H203" s="149"/>
      <c r="I203" s="150"/>
      <c r="J203" s="151"/>
      <c r="K203" s="149"/>
      <c r="L203" s="152"/>
      <c r="M203" s="147"/>
      <c r="N203" s="153"/>
      <c r="O203" s="153"/>
      <c r="P203" s="153"/>
      <c r="Q203" s="153"/>
      <c r="R203" s="154"/>
      <c r="S203" s="155"/>
      <c r="T203" s="143"/>
      <c r="U203" s="143"/>
      <c r="V203" s="143"/>
      <c r="W203" s="156"/>
      <c r="X203" s="156">
        <f t="shared" si="26"/>
        <v>0</v>
      </c>
      <c r="Y203" s="156"/>
      <c r="Z203" s="156">
        <f t="shared" si="27"/>
        <v>0</v>
      </c>
      <c r="AA203" s="156">
        <f t="shared" si="28"/>
        <v>0</v>
      </c>
      <c r="AB203" s="156">
        <f t="shared" si="29"/>
        <v>0</v>
      </c>
      <c r="AC203" s="156">
        <f t="shared" si="30"/>
        <v>0</v>
      </c>
      <c r="AD203" s="156">
        <f t="shared" si="31"/>
        <v>0</v>
      </c>
      <c r="AE203" s="157"/>
      <c r="AF203" s="158"/>
      <c r="AG203" s="159"/>
      <c r="AO203" s="186" t="str">
        <f>IF(X203&gt;0,IF(AE203="受託",項目値マスタ!$G$2,項目値マスタ!$G$3),"")</f>
        <v/>
      </c>
      <c r="AP203" s="186">
        <f t="shared" si="32"/>
        <v>7.0000000000000007E-2</v>
      </c>
    </row>
    <row r="204" spans="1:42" ht="21.75" customHeight="1">
      <c r="A204" s="145"/>
      <c r="B204" s="146"/>
      <c r="C204" s="145"/>
      <c r="D204" s="146"/>
      <c r="E204" s="147"/>
      <c r="F204" s="148"/>
      <c r="G204" s="149"/>
      <c r="H204" s="149"/>
      <c r="I204" s="150"/>
      <c r="J204" s="151"/>
      <c r="K204" s="149"/>
      <c r="L204" s="152"/>
      <c r="M204" s="147"/>
      <c r="N204" s="153"/>
      <c r="O204" s="153"/>
      <c r="P204" s="153"/>
      <c r="Q204" s="153"/>
      <c r="R204" s="154"/>
      <c r="S204" s="155"/>
      <c r="T204" s="143"/>
      <c r="U204" s="143"/>
      <c r="V204" s="143"/>
      <c r="W204" s="156"/>
      <c r="X204" s="156">
        <f t="shared" si="26"/>
        <v>0</v>
      </c>
      <c r="Y204" s="156"/>
      <c r="Z204" s="156">
        <f t="shared" si="27"/>
        <v>0</v>
      </c>
      <c r="AA204" s="156">
        <f t="shared" si="28"/>
        <v>0</v>
      </c>
      <c r="AB204" s="156">
        <f t="shared" si="29"/>
        <v>0</v>
      </c>
      <c r="AC204" s="156">
        <f t="shared" si="30"/>
        <v>0</v>
      </c>
      <c r="AD204" s="156">
        <f t="shared" si="31"/>
        <v>0</v>
      </c>
      <c r="AE204" s="157"/>
      <c r="AF204" s="158"/>
      <c r="AG204" s="159"/>
      <c r="AO204" s="186" t="str">
        <f>IF(X204&gt;0,IF(AE204="受託",項目値マスタ!$G$2,項目値マスタ!$G$3),"")</f>
        <v/>
      </c>
      <c r="AP204" s="186">
        <f t="shared" si="32"/>
        <v>7.0000000000000007E-2</v>
      </c>
    </row>
    <row r="205" spans="1:42" ht="21.75" customHeight="1">
      <c r="A205" s="145"/>
      <c r="B205" s="146"/>
      <c r="C205" s="145"/>
      <c r="D205" s="146"/>
      <c r="E205" s="147"/>
      <c r="F205" s="148"/>
      <c r="G205" s="149"/>
      <c r="H205" s="149"/>
      <c r="I205" s="150"/>
      <c r="J205" s="151"/>
      <c r="K205" s="149"/>
      <c r="L205" s="152"/>
      <c r="M205" s="147"/>
      <c r="N205" s="153"/>
      <c r="O205" s="153"/>
      <c r="P205" s="153"/>
      <c r="Q205" s="153"/>
      <c r="R205" s="154"/>
      <c r="S205" s="155"/>
      <c r="T205" s="143"/>
      <c r="U205" s="143"/>
      <c r="V205" s="143"/>
      <c r="W205" s="156"/>
      <c r="X205" s="156">
        <f t="shared" si="26"/>
        <v>0</v>
      </c>
      <c r="Y205" s="156"/>
      <c r="Z205" s="156">
        <f t="shared" si="27"/>
        <v>0</v>
      </c>
      <c r="AA205" s="156">
        <f t="shared" si="28"/>
        <v>0</v>
      </c>
      <c r="AB205" s="156">
        <f t="shared" si="29"/>
        <v>0</v>
      </c>
      <c r="AC205" s="156">
        <f t="shared" si="30"/>
        <v>0</v>
      </c>
      <c r="AD205" s="156">
        <f t="shared" si="31"/>
        <v>0</v>
      </c>
      <c r="AE205" s="157"/>
      <c r="AF205" s="158"/>
      <c r="AG205" s="159"/>
      <c r="AO205" s="186" t="str">
        <f>IF(X205&gt;0,IF(AE205="受託",項目値マスタ!$G$2,項目値マスタ!$G$3),"")</f>
        <v/>
      </c>
      <c r="AP205" s="186">
        <f t="shared" si="32"/>
        <v>7.0000000000000007E-2</v>
      </c>
    </row>
    <row r="206" spans="1:42" ht="21.75" customHeight="1">
      <c r="A206" s="145"/>
      <c r="B206" s="146"/>
      <c r="C206" s="145"/>
      <c r="D206" s="146"/>
      <c r="E206" s="147"/>
      <c r="F206" s="148"/>
      <c r="G206" s="149"/>
      <c r="H206" s="149"/>
      <c r="I206" s="150"/>
      <c r="J206" s="151"/>
      <c r="K206" s="149"/>
      <c r="L206" s="152"/>
      <c r="M206" s="147"/>
      <c r="N206" s="153"/>
      <c r="O206" s="153"/>
      <c r="P206" s="153"/>
      <c r="Q206" s="153"/>
      <c r="R206" s="154"/>
      <c r="S206" s="155"/>
      <c r="T206" s="143"/>
      <c r="U206" s="143"/>
      <c r="V206" s="143"/>
      <c r="W206" s="156"/>
      <c r="X206" s="156">
        <f t="shared" si="26"/>
        <v>0</v>
      </c>
      <c r="Y206" s="156"/>
      <c r="Z206" s="156">
        <f t="shared" si="27"/>
        <v>0</v>
      </c>
      <c r="AA206" s="156">
        <f t="shared" si="28"/>
        <v>0</v>
      </c>
      <c r="AB206" s="156">
        <f t="shared" si="29"/>
        <v>0</v>
      </c>
      <c r="AC206" s="156">
        <f t="shared" si="30"/>
        <v>0</v>
      </c>
      <c r="AD206" s="156">
        <f t="shared" si="31"/>
        <v>0</v>
      </c>
      <c r="AE206" s="157"/>
      <c r="AF206" s="158"/>
      <c r="AG206" s="159"/>
      <c r="AO206" s="186" t="str">
        <f>IF(X206&gt;0,IF(AE206="受託",項目値マスタ!$G$2,項目値マスタ!$G$3),"")</f>
        <v/>
      </c>
      <c r="AP206" s="186">
        <f t="shared" si="32"/>
        <v>7.0000000000000007E-2</v>
      </c>
    </row>
    <row r="207" spans="1:42" ht="21.75" customHeight="1">
      <c r="A207" s="145"/>
      <c r="B207" s="146"/>
      <c r="C207" s="145"/>
      <c r="D207" s="146"/>
      <c r="E207" s="147"/>
      <c r="F207" s="148"/>
      <c r="G207" s="149"/>
      <c r="H207" s="149"/>
      <c r="I207" s="150"/>
      <c r="J207" s="151"/>
      <c r="K207" s="149"/>
      <c r="L207" s="152"/>
      <c r="M207" s="147"/>
      <c r="N207" s="153"/>
      <c r="O207" s="153"/>
      <c r="P207" s="153"/>
      <c r="Q207" s="153"/>
      <c r="R207" s="154"/>
      <c r="S207" s="155"/>
      <c r="T207" s="143"/>
      <c r="U207" s="143"/>
      <c r="V207" s="143"/>
      <c r="W207" s="156"/>
      <c r="X207" s="156">
        <f t="shared" si="26"/>
        <v>0</v>
      </c>
      <c r="Y207" s="156"/>
      <c r="Z207" s="156">
        <f t="shared" si="27"/>
        <v>0</v>
      </c>
      <c r="AA207" s="156">
        <f t="shared" si="28"/>
        <v>0</v>
      </c>
      <c r="AB207" s="156">
        <f t="shared" si="29"/>
        <v>0</v>
      </c>
      <c r="AC207" s="156">
        <f t="shared" si="30"/>
        <v>0</v>
      </c>
      <c r="AD207" s="156">
        <f t="shared" si="31"/>
        <v>0</v>
      </c>
      <c r="AE207" s="157"/>
      <c r="AF207" s="158"/>
      <c r="AG207" s="159"/>
      <c r="AO207" s="186" t="str">
        <f>IF(X207&gt;0,IF(AE207="受託",項目値マスタ!$G$2,項目値マスタ!$G$3),"")</f>
        <v/>
      </c>
      <c r="AP207" s="186">
        <f t="shared" si="32"/>
        <v>7.0000000000000007E-2</v>
      </c>
    </row>
    <row r="208" spans="1:42" ht="21.75" customHeight="1">
      <c r="A208" s="145"/>
      <c r="B208" s="146"/>
      <c r="C208" s="145"/>
      <c r="D208" s="146"/>
      <c r="E208" s="147"/>
      <c r="F208" s="148"/>
      <c r="G208" s="149"/>
      <c r="H208" s="149"/>
      <c r="I208" s="150"/>
      <c r="J208" s="151"/>
      <c r="K208" s="149"/>
      <c r="L208" s="152"/>
      <c r="M208" s="147"/>
      <c r="N208" s="153"/>
      <c r="O208" s="153"/>
      <c r="P208" s="153"/>
      <c r="Q208" s="153"/>
      <c r="R208" s="154"/>
      <c r="S208" s="155"/>
      <c r="T208" s="143"/>
      <c r="U208" s="143"/>
      <c r="V208" s="143"/>
      <c r="W208" s="156"/>
      <c r="X208" s="156">
        <f t="shared" si="26"/>
        <v>0</v>
      </c>
      <c r="Y208" s="156"/>
      <c r="Z208" s="156">
        <f t="shared" si="27"/>
        <v>0</v>
      </c>
      <c r="AA208" s="156">
        <f t="shared" si="28"/>
        <v>0</v>
      </c>
      <c r="AB208" s="156">
        <f t="shared" si="29"/>
        <v>0</v>
      </c>
      <c r="AC208" s="156">
        <f t="shared" si="30"/>
        <v>0</v>
      </c>
      <c r="AD208" s="156">
        <f t="shared" si="31"/>
        <v>0</v>
      </c>
      <c r="AE208" s="157"/>
      <c r="AF208" s="158"/>
      <c r="AG208" s="159"/>
      <c r="AO208" s="186" t="str">
        <f>IF(X208&gt;0,IF(AE208="受託",項目値マスタ!$G$2,項目値マスタ!$G$3),"")</f>
        <v/>
      </c>
      <c r="AP208" s="186">
        <f t="shared" si="32"/>
        <v>7.0000000000000007E-2</v>
      </c>
    </row>
    <row r="209" spans="1:42" ht="21.75" customHeight="1">
      <c r="A209" s="145"/>
      <c r="B209" s="146"/>
      <c r="C209" s="145"/>
      <c r="D209" s="146"/>
      <c r="E209" s="147"/>
      <c r="F209" s="148"/>
      <c r="G209" s="149"/>
      <c r="H209" s="149"/>
      <c r="I209" s="150"/>
      <c r="J209" s="151"/>
      <c r="K209" s="149"/>
      <c r="L209" s="152"/>
      <c r="M209" s="147"/>
      <c r="N209" s="153"/>
      <c r="O209" s="153"/>
      <c r="P209" s="153"/>
      <c r="Q209" s="153"/>
      <c r="R209" s="154"/>
      <c r="S209" s="155"/>
      <c r="T209" s="143"/>
      <c r="U209" s="143"/>
      <c r="V209" s="143"/>
      <c r="W209" s="156"/>
      <c r="X209" s="156">
        <f t="shared" si="26"/>
        <v>0</v>
      </c>
      <c r="Y209" s="156"/>
      <c r="Z209" s="156">
        <f t="shared" si="27"/>
        <v>0</v>
      </c>
      <c r="AA209" s="156">
        <f t="shared" si="28"/>
        <v>0</v>
      </c>
      <c r="AB209" s="156">
        <f t="shared" si="29"/>
        <v>0</v>
      </c>
      <c r="AC209" s="156">
        <f t="shared" si="30"/>
        <v>0</v>
      </c>
      <c r="AD209" s="156">
        <f t="shared" si="31"/>
        <v>0</v>
      </c>
      <c r="AE209" s="157"/>
      <c r="AF209" s="158"/>
      <c r="AG209" s="159"/>
      <c r="AO209" s="186" t="str">
        <f>IF(X209&gt;0,IF(AE209="受託",項目値マスタ!$G$2,項目値マスタ!$G$3),"")</f>
        <v/>
      </c>
      <c r="AP209" s="186">
        <f t="shared" si="32"/>
        <v>7.0000000000000007E-2</v>
      </c>
    </row>
    <row r="210" spans="1:42" ht="21.75" customHeight="1">
      <c r="A210" s="145"/>
      <c r="B210" s="146"/>
      <c r="C210" s="145"/>
      <c r="D210" s="146"/>
      <c r="E210" s="147"/>
      <c r="F210" s="148"/>
      <c r="G210" s="149"/>
      <c r="H210" s="149"/>
      <c r="I210" s="150"/>
      <c r="J210" s="151"/>
      <c r="K210" s="149"/>
      <c r="L210" s="152"/>
      <c r="M210" s="147"/>
      <c r="N210" s="153"/>
      <c r="O210" s="153"/>
      <c r="P210" s="153"/>
      <c r="Q210" s="153"/>
      <c r="R210" s="154"/>
      <c r="S210" s="155"/>
      <c r="T210" s="143"/>
      <c r="U210" s="143"/>
      <c r="V210" s="143"/>
      <c r="W210" s="156"/>
      <c r="X210" s="156">
        <f t="shared" si="26"/>
        <v>0</v>
      </c>
      <c r="Y210" s="156"/>
      <c r="Z210" s="156">
        <f t="shared" si="27"/>
        <v>0</v>
      </c>
      <c r="AA210" s="156">
        <f t="shared" si="28"/>
        <v>0</v>
      </c>
      <c r="AB210" s="156">
        <f t="shared" si="29"/>
        <v>0</v>
      </c>
      <c r="AC210" s="156">
        <f t="shared" si="30"/>
        <v>0</v>
      </c>
      <c r="AD210" s="156">
        <f t="shared" si="31"/>
        <v>0</v>
      </c>
      <c r="AE210" s="157"/>
      <c r="AF210" s="158"/>
      <c r="AG210" s="159"/>
      <c r="AO210" s="186" t="str">
        <f>IF(X210&gt;0,IF(AE210="受託",項目値マスタ!$G$2,項目値マスタ!$G$3),"")</f>
        <v/>
      </c>
      <c r="AP210" s="186">
        <f t="shared" si="32"/>
        <v>7.0000000000000007E-2</v>
      </c>
    </row>
    <row r="211" spans="1:42" ht="21.75" customHeight="1">
      <c r="A211" s="145"/>
      <c r="B211" s="146"/>
      <c r="C211" s="145"/>
      <c r="D211" s="146"/>
      <c r="E211" s="147"/>
      <c r="F211" s="148"/>
      <c r="G211" s="149"/>
      <c r="H211" s="149"/>
      <c r="I211" s="150"/>
      <c r="J211" s="151"/>
      <c r="K211" s="149"/>
      <c r="L211" s="152"/>
      <c r="M211" s="147"/>
      <c r="N211" s="153"/>
      <c r="O211" s="153"/>
      <c r="P211" s="153"/>
      <c r="Q211" s="153"/>
      <c r="R211" s="154"/>
      <c r="S211" s="155"/>
      <c r="T211" s="143"/>
      <c r="U211" s="143"/>
      <c r="V211" s="143"/>
      <c r="W211" s="156"/>
      <c r="X211" s="156">
        <f t="shared" si="26"/>
        <v>0</v>
      </c>
      <c r="Y211" s="156"/>
      <c r="Z211" s="156">
        <f t="shared" si="27"/>
        <v>0</v>
      </c>
      <c r="AA211" s="156">
        <f t="shared" si="28"/>
        <v>0</v>
      </c>
      <c r="AB211" s="156">
        <f t="shared" si="29"/>
        <v>0</v>
      </c>
      <c r="AC211" s="156">
        <f t="shared" si="30"/>
        <v>0</v>
      </c>
      <c r="AD211" s="156">
        <f t="shared" si="31"/>
        <v>0</v>
      </c>
      <c r="AE211" s="157"/>
      <c r="AF211" s="158"/>
      <c r="AG211" s="159"/>
      <c r="AO211" s="186" t="str">
        <f>IF(X211&gt;0,IF(AE211="受託",項目値マスタ!$G$2,項目値マスタ!$G$3),"")</f>
        <v/>
      </c>
      <c r="AP211" s="186">
        <f t="shared" si="32"/>
        <v>7.0000000000000007E-2</v>
      </c>
    </row>
    <row r="212" spans="1:42" ht="21.75" customHeight="1">
      <c r="A212" s="145"/>
      <c r="B212" s="146"/>
      <c r="C212" s="145"/>
      <c r="D212" s="146"/>
      <c r="E212" s="147"/>
      <c r="F212" s="148"/>
      <c r="G212" s="149"/>
      <c r="H212" s="149"/>
      <c r="I212" s="150"/>
      <c r="J212" s="151"/>
      <c r="K212" s="149"/>
      <c r="L212" s="152"/>
      <c r="M212" s="147"/>
      <c r="N212" s="153"/>
      <c r="O212" s="153"/>
      <c r="P212" s="153"/>
      <c r="Q212" s="153"/>
      <c r="R212" s="154"/>
      <c r="S212" s="155"/>
      <c r="T212" s="143"/>
      <c r="U212" s="143"/>
      <c r="V212" s="143"/>
      <c r="W212" s="156"/>
      <c r="X212" s="156">
        <f t="shared" si="26"/>
        <v>0</v>
      </c>
      <c r="Y212" s="156"/>
      <c r="Z212" s="156">
        <f t="shared" si="27"/>
        <v>0</v>
      </c>
      <c r="AA212" s="156">
        <f t="shared" si="28"/>
        <v>0</v>
      </c>
      <c r="AB212" s="156">
        <f t="shared" si="29"/>
        <v>0</v>
      </c>
      <c r="AC212" s="156">
        <f t="shared" si="30"/>
        <v>0</v>
      </c>
      <c r="AD212" s="156">
        <f t="shared" si="31"/>
        <v>0</v>
      </c>
      <c r="AE212" s="157"/>
      <c r="AF212" s="158"/>
      <c r="AG212" s="159"/>
      <c r="AO212" s="186" t="str">
        <f>IF(X212&gt;0,IF(AE212="受託",項目値マスタ!$G$2,項目値マスタ!$G$3),"")</f>
        <v/>
      </c>
      <c r="AP212" s="186">
        <f t="shared" si="32"/>
        <v>7.0000000000000007E-2</v>
      </c>
    </row>
    <row r="213" spans="1:42" ht="21.75" customHeight="1">
      <c r="A213" s="145"/>
      <c r="B213" s="146"/>
      <c r="C213" s="145"/>
      <c r="D213" s="146"/>
      <c r="E213" s="147"/>
      <c r="F213" s="148"/>
      <c r="G213" s="149"/>
      <c r="H213" s="149"/>
      <c r="I213" s="150"/>
      <c r="J213" s="151"/>
      <c r="K213" s="149"/>
      <c r="L213" s="152"/>
      <c r="M213" s="147"/>
      <c r="N213" s="153"/>
      <c r="O213" s="153"/>
      <c r="P213" s="153"/>
      <c r="Q213" s="153"/>
      <c r="R213" s="154"/>
      <c r="S213" s="155"/>
      <c r="T213" s="143"/>
      <c r="U213" s="143"/>
      <c r="V213" s="143"/>
      <c r="W213" s="156"/>
      <c r="X213" s="156">
        <f t="shared" si="26"/>
        <v>0</v>
      </c>
      <c r="Y213" s="156"/>
      <c r="Z213" s="156">
        <f t="shared" si="27"/>
        <v>0</v>
      </c>
      <c r="AA213" s="156">
        <f t="shared" si="28"/>
        <v>0</v>
      </c>
      <c r="AB213" s="156">
        <f t="shared" si="29"/>
        <v>0</v>
      </c>
      <c r="AC213" s="156">
        <f t="shared" si="30"/>
        <v>0</v>
      </c>
      <c r="AD213" s="156">
        <f t="shared" si="31"/>
        <v>0</v>
      </c>
      <c r="AE213" s="157"/>
      <c r="AF213" s="158"/>
      <c r="AG213" s="159"/>
      <c r="AO213" s="186" t="str">
        <f>IF(X213&gt;0,IF(AE213="受託",項目値マスタ!$G$2,項目値マスタ!$G$3),"")</f>
        <v/>
      </c>
      <c r="AP213" s="186">
        <f t="shared" si="32"/>
        <v>7.0000000000000007E-2</v>
      </c>
    </row>
    <row r="214" spans="1:42" ht="21.75" customHeight="1">
      <c r="A214" s="145"/>
      <c r="B214" s="146"/>
      <c r="C214" s="145"/>
      <c r="D214" s="146"/>
      <c r="E214" s="147"/>
      <c r="F214" s="148"/>
      <c r="G214" s="149"/>
      <c r="H214" s="149"/>
      <c r="I214" s="150"/>
      <c r="J214" s="151"/>
      <c r="K214" s="149"/>
      <c r="L214" s="152"/>
      <c r="M214" s="147"/>
      <c r="N214" s="153"/>
      <c r="O214" s="153"/>
      <c r="P214" s="153"/>
      <c r="Q214" s="153"/>
      <c r="R214" s="154"/>
      <c r="S214" s="155"/>
      <c r="T214" s="143"/>
      <c r="U214" s="143"/>
      <c r="V214" s="143"/>
      <c r="W214" s="156"/>
      <c r="X214" s="156">
        <f t="shared" si="26"/>
        <v>0</v>
      </c>
      <c r="Y214" s="156"/>
      <c r="Z214" s="156">
        <f t="shared" si="27"/>
        <v>0</v>
      </c>
      <c r="AA214" s="156">
        <f t="shared" si="28"/>
        <v>0</v>
      </c>
      <c r="AB214" s="156">
        <f t="shared" si="29"/>
        <v>0</v>
      </c>
      <c r="AC214" s="156">
        <f t="shared" si="30"/>
        <v>0</v>
      </c>
      <c r="AD214" s="156">
        <f t="shared" si="31"/>
        <v>0</v>
      </c>
      <c r="AE214" s="157"/>
      <c r="AF214" s="158"/>
      <c r="AG214" s="159"/>
      <c r="AO214" s="186" t="str">
        <f>IF(X214&gt;0,IF(AE214="受託",項目値マスタ!$G$2,項目値マスタ!$G$3),"")</f>
        <v/>
      </c>
      <c r="AP214" s="186">
        <f t="shared" si="32"/>
        <v>7.0000000000000007E-2</v>
      </c>
    </row>
    <row r="215" spans="1:42" ht="21.75" customHeight="1">
      <c r="A215" s="145"/>
      <c r="B215" s="146"/>
      <c r="C215" s="145"/>
      <c r="D215" s="146"/>
      <c r="E215" s="147"/>
      <c r="F215" s="148"/>
      <c r="G215" s="149"/>
      <c r="H215" s="149"/>
      <c r="I215" s="150"/>
      <c r="J215" s="151"/>
      <c r="K215" s="149"/>
      <c r="L215" s="152"/>
      <c r="M215" s="147"/>
      <c r="N215" s="153"/>
      <c r="O215" s="153"/>
      <c r="P215" s="153"/>
      <c r="Q215" s="153"/>
      <c r="R215" s="154"/>
      <c r="S215" s="155"/>
      <c r="T215" s="143"/>
      <c r="U215" s="143"/>
      <c r="V215" s="143"/>
      <c r="W215" s="156"/>
      <c r="X215" s="156">
        <f t="shared" si="26"/>
        <v>0</v>
      </c>
      <c r="Y215" s="156"/>
      <c r="Z215" s="156">
        <f t="shared" si="27"/>
        <v>0</v>
      </c>
      <c r="AA215" s="156">
        <f t="shared" si="28"/>
        <v>0</v>
      </c>
      <c r="AB215" s="156">
        <f t="shared" si="29"/>
        <v>0</v>
      </c>
      <c r="AC215" s="156">
        <f t="shared" si="30"/>
        <v>0</v>
      </c>
      <c r="AD215" s="156">
        <f t="shared" si="31"/>
        <v>0</v>
      </c>
      <c r="AE215" s="157"/>
      <c r="AF215" s="158"/>
      <c r="AG215" s="159"/>
      <c r="AO215" s="186" t="str">
        <f>IF(X215&gt;0,IF(AE215="受託",項目値マスタ!$G$2,項目値マスタ!$G$3),"")</f>
        <v/>
      </c>
      <c r="AP215" s="186">
        <f t="shared" si="32"/>
        <v>7.0000000000000007E-2</v>
      </c>
    </row>
    <row r="216" spans="1:42" ht="21.75" customHeight="1">
      <c r="A216" s="145"/>
      <c r="B216" s="146"/>
      <c r="C216" s="145"/>
      <c r="D216" s="146"/>
      <c r="E216" s="147"/>
      <c r="F216" s="148"/>
      <c r="G216" s="149"/>
      <c r="H216" s="149"/>
      <c r="I216" s="150"/>
      <c r="J216" s="151"/>
      <c r="K216" s="149"/>
      <c r="L216" s="152"/>
      <c r="M216" s="147"/>
      <c r="N216" s="153"/>
      <c r="O216" s="153"/>
      <c r="P216" s="153"/>
      <c r="Q216" s="153"/>
      <c r="R216" s="154"/>
      <c r="S216" s="155"/>
      <c r="T216" s="143"/>
      <c r="U216" s="143"/>
      <c r="V216" s="143"/>
      <c r="W216" s="156"/>
      <c r="X216" s="156">
        <f t="shared" si="26"/>
        <v>0</v>
      </c>
      <c r="Y216" s="156"/>
      <c r="Z216" s="156">
        <f t="shared" si="27"/>
        <v>0</v>
      </c>
      <c r="AA216" s="156">
        <f t="shared" si="28"/>
        <v>0</v>
      </c>
      <c r="AB216" s="156">
        <f t="shared" si="29"/>
        <v>0</v>
      </c>
      <c r="AC216" s="156">
        <f t="shared" si="30"/>
        <v>0</v>
      </c>
      <c r="AD216" s="156">
        <f t="shared" si="31"/>
        <v>0</v>
      </c>
      <c r="AE216" s="157"/>
      <c r="AF216" s="158"/>
      <c r="AG216" s="159"/>
      <c r="AO216" s="186" t="str">
        <f>IF(X216&gt;0,IF(AE216="受託",項目値マスタ!$G$2,項目値マスタ!$G$3),"")</f>
        <v/>
      </c>
      <c r="AP216" s="186">
        <f t="shared" si="32"/>
        <v>7.0000000000000007E-2</v>
      </c>
    </row>
    <row r="217" spans="1:42" ht="21.75" customHeight="1">
      <c r="A217" s="145"/>
      <c r="B217" s="146"/>
      <c r="C217" s="145"/>
      <c r="D217" s="146"/>
      <c r="E217" s="147"/>
      <c r="F217" s="148"/>
      <c r="G217" s="149"/>
      <c r="H217" s="149"/>
      <c r="I217" s="150"/>
      <c r="J217" s="151"/>
      <c r="K217" s="149"/>
      <c r="L217" s="152"/>
      <c r="M217" s="147"/>
      <c r="N217" s="153"/>
      <c r="O217" s="153"/>
      <c r="P217" s="153"/>
      <c r="Q217" s="153"/>
      <c r="R217" s="154"/>
      <c r="S217" s="155"/>
      <c r="T217" s="143"/>
      <c r="U217" s="143"/>
      <c r="V217" s="143"/>
      <c r="W217" s="156"/>
      <c r="X217" s="156">
        <f t="shared" si="26"/>
        <v>0</v>
      </c>
      <c r="Y217" s="156"/>
      <c r="Z217" s="156">
        <f t="shared" si="27"/>
        <v>0</v>
      </c>
      <c r="AA217" s="156">
        <f t="shared" si="28"/>
        <v>0</v>
      </c>
      <c r="AB217" s="156">
        <f t="shared" si="29"/>
        <v>0</v>
      </c>
      <c r="AC217" s="156">
        <f t="shared" si="30"/>
        <v>0</v>
      </c>
      <c r="AD217" s="156">
        <f t="shared" si="31"/>
        <v>0</v>
      </c>
      <c r="AE217" s="157"/>
      <c r="AF217" s="158"/>
      <c r="AG217" s="159"/>
      <c r="AO217" s="186" t="str">
        <f>IF(X217&gt;0,IF(AE217="受託",項目値マスタ!$G$2,項目値マスタ!$G$3),"")</f>
        <v/>
      </c>
      <c r="AP217" s="186">
        <f t="shared" si="32"/>
        <v>7.0000000000000007E-2</v>
      </c>
    </row>
    <row r="218" spans="1:42" ht="21.75" customHeight="1">
      <c r="A218" s="145"/>
      <c r="B218" s="146"/>
      <c r="C218" s="145"/>
      <c r="D218" s="146"/>
      <c r="E218" s="147"/>
      <c r="F218" s="148"/>
      <c r="G218" s="149"/>
      <c r="H218" s="149"/>
      <c r="I218" s="150"/>
      <c r="J218" s="151"/>
      <c r="K218" s="149"/>
      <c r="L218" s="152"/>
      <c r="M218" s="147"/>
      <c r="N218" s="153"/>
      <c r="O218" s="153"/>
      <c r="P218" s="153"/>
      <c r="Q218" s="153"/>
      <c r="R218" s="154"/>
      <c r="S218" s="155"/>
      <c r="T218" s="143"/>
      <c r="U218" s="143"/>
      <c r="V218" s="143"/>
      <c r="W218" s="156"/>
      <c r="X218" s="156">
        <f t="shared" si="26"/>
        <v>0</v>
      </c>
      <c r="Y218" s="156"/>
      <c r="Z218" s="156">
        <f t="shared" si="27"/>
        <v>0</v>
      </c>
      <c r="AA218" s="156">
        <f t="shared" si="28"/>
        <v>0</v>
      </c>
      <c r="AB218" s="156">
        <f t="shared" si="29"/>
        <v>0</v>
      </c>
      <c r="AC218" s="156">
        <f t="shared" si="30"/>
        <v>0</v>
      </c>
      <c r="AD218" s="156">
        <f t="shared" si="31"/>
        <v>0</v>
      </c>
      <c r="AE218" s="157"/>
      <c r="AF218" s="158"/>
      <c r="AG218" s="159"/>
      <c r="AO218" s="186" t="str">
        <f>IF(X218&gt;0,IF(AE218="受託",項目値マスタ!$G$2,項目値マスタ!$G$3),"")</f>
        <v/>
      </c>
      <c r="AP218" s="186">
        <f t="shared" si="32"/>
        <v>7.0000000000000007E-2</v>
      </c>
    </row>
    <row r="219" spans="1:42" ht="21.75" customHeight="1">
      <c r="A219" s="145"/>
      <c r="B219" s="146"/>
      <c r="C219" s="145"/>
      <c r="D219" s="146"/>
      <c r="E219" s="147"/>
      <c r="F219" s="148"/>
      <c r="G219" s="149"/>
      <c r="H219" s="149"/>
      <c r="I219" s="150"/>
      <c r="J219" s="151"/>
      <c r="K219" s="149"/>
      <c r="L219" s="152"/>
      <c r="M219" s="147"/>
      <c r="N219" s="153"/>
      <c r="O219" s="153"/>
      <c r="P219" s="153"/>
      <c r="Q219" s="153"/>
      <c r="R219" s="154"/>
      <c r="S219" s="155"/>
      <c r="T219" s="143"/>
      <c r="U219" s="143"/>
      <c r="V219" s="143"/>
      <c r="W219" s="156"/>
      <c r="X219" s="156">
        <f t="shared" si="26"/>
        <v>0</v>
      </c>
      <c r="Y219" s="156"/>
      <c r="Z219" s="156">
        <f t="shared" si="27"/>
        <v>0</v>
      </c>
      <c r="AA219" s="156">
        <f t="shared" si="28"/>
        <v>0</v>
      </c>
      <c r="AB219" s="156">
        <f t="shared" si="29"/>
        <v>0</v>
      </c>
      <c r="AC219" s="156">
        <f t="shared" si="30"/>
        <v>0</v>
      </c>
      <c r="AD219" s="156">
        <f t="shared" si="31"/>
        <v>0</v>
      </c>
      <c r="AE219" s="157"/>
      <c r="AF219" s="158"/>
      <c r="AG219" s="159"/>
      <c r="AO219" s="186" t="str">
        <f>IF(X219&gt;0,IF(AE219="受託",項目値マスタ!$G$2,項目値マスタ!$G$3),"")</f>
        <v/>
      </c>
      <c r="AP219" s="186">
        <f t="shared" si="32"/>
        <v>7.0000000000000007E-2</v>
      </c>
    </row>
    <row r="220" spans="1:42" ht="21.75" customHeight="1">
      <c r="A220" s="145"/>
      <c r="B220" s="146"/>
      <c r="C220" s="145"/>
      <c r="D220" s="146"/>
      <c r="E220" s="147"/>
      <c r="F220" s="148"/>
      <c r="G220" s="149"/>
      <c r="H220" s="149"/>
      <c r="I220" s="150"/>
      <c r="J220" s="151"/>
      <c r="K220" s="149"/>
      <c r="L220" s="152"/>
      <c r="M220" s="147"/>
      <c r="N220" s="153"/>
      <c r="O220" s="153"/>
      <c r="P220" s="153"/>
      <c r="Q220" s="153"/>
      <c r="R220" s="154"/>
      <c r="S220" s="155"/>
      <c r="T220" s="143"/>
      <c r="U220" s="143"/>
      <c r="V220" s="143"/>
      <c r="W220" s="156"/>
      <c r="X220" s="156">
        <f t="shared" si="26"/>
        <v>0</v>
      </c>
      <c r="Y220" s="156"/>
      <c r="Z220" s="156">
        <f t="shared" si="27"/>
        <v>0</v>
      </c>
      <c r="AA220" s="156">
        <f t="shared" si="28"/>
        <v>0</v>
      </c>
      <c r="AB220" s="156">
        <f t="shared" si="29"/>
        <v>0</v>
      </c>
      <c r="AC220" s="156">
        <f t="shared" si="30"/>
        <v>0</v>
      </c>
      <c r="AD220" s="156">
        <f t="shared" si="31"/>
        <v>0</v>
      </c>
      <c r="AE220" s="157"/>
      <c r="AF220" s="158"/>
      <c r="AG220" s="159"/>
      <c r="AO220" s="186" t="str">
        <f>IF(X220&gt;0,IF(AE220="受託",項目値マスタ!$G$2,項目値マスタ!$G$3),"")</f>
        <v/>
      </c>
      <c r="AP220" s="186">
        <f t="shared" si="32"/>
        <v>7.0000000000000007E-2</v>
      </c>
    </row>
    <row r="221" spans="1:42" ht="21.75" customHeight="1">
      <c r="A221" s="145"/>
      <c r="B221" s="146"/>
      <c r="C221" s="145"/>
      <c r="D221" s="146"/>
      <c r="E221" s="147"/>
      <c r="F221" s="148"/>
      <c r="G221" s="149"/>
      <c r="H221" s="149"/>
      <c r="I221" s="150"/>
      <c r="J221" s="151"/>
      <c r="K221" s="149"/>
      <c r="L221" s="152"/>
      <c r="M221" s="147"/>
      <c r="N221" s="153"/>
      <c r="O221" s="153"/>
      <c r="P221" s="153"/>
      <c r="Q221" s="153"/>
      <c r="R221" s="154"/>
      <c r="S221" s="155"/>
      <c r="T221" s="143"/>
      <c r="U221" s="143"/>
      <c r="V221" s="143"/>
      <c r="W221" s="156"/>
      <c r="X221" s="156">
        <f t="shared" si="26"/>
        <v>0</v>
      </c>
      <c r="Y221" s="156"/>
      <c r="Z221" s="156">
        <f t="shared" si="27"/>
        <v>0</v>
      </c>
      <c r="AA221" s="156">
        <f t="shared" si="28"/>
        <v>0</v>
      </c>
      <c r="AB221" s="156">
        <f t="shared" si="29"/>
        <v>0</v>
      </c>
      <c r="AC221" s="156">
        <f t="shared" si="30"/>
        <v>0</v>
      </c>
      <c r="AD221" s="156">
        <f t="shared" si="31"/>
        <v>0</v>
      </c>
      <c r="AE221" s="157"/>
      <c r="AF221" s="158"/>
      <c r="AG221" s="159"/>
      <c r="AO221" s="186" t="str">
        <f>IF(X221&gt;0,IF(AE221="受託",項目値マスタ!$G$2,項目値マスタ!$G$3),"")</f>
        <v/>
      </c>
      <c r="AP221" s="186">
        <f t="shared" si="32"/>
        <v>7.0000000000000007E-2</v>
      </c>
    </row>
    <row r="222" spans="1:42" ht="21.75" customHeight="1">
      <c r="A222" s="145"/>
      <c r="B222" s="146"/>
      <c r="C222" s="145"/>
      <c r="D222" s="146"/>
      <c r="E222" s="147"/>
      <c r="F222" s="148"/>
      <c r="G222" s="149"/>
      <c r="H222" s="149"/>
      <c r="I222" s="150"/>
      <c r="J222" s="151"/>
      <c r="K222" s="149"/>
      <c r="L222" s="152"/>
      <c r="M222" s="147"/>
      <c r="N222" s="153"/>
      <c r="O222" s="153"/>
      <c r="P222" s="153"/>
      <c r="Q222" s="153"/>
      <c r="R222" s="154"/>
      <c r="S222" s="155"/>
      <c r="T222" s="143"/>
      <c r="U222" s="143"/>
      <c r="V222" s="143"/>
      <c r="W222" s="156"/>
      <c r="X222" s="156">
        <f t="shared" si="26"/>
        <v>0</v>
      </c>
      <c r="Y222" s="156"/>
      <c r="Z222" s="156">
        <f t="shared" si="27"/>
        <v>0</v>
      </c>
      <c r="AA222" s="156">
        <f t="shared" si="28"/>
        <v>0</v>
      </c>
      <c r="AB222" s="156">
        <f t="shared" si="29"/>
        <v>0</v>
      </c>
      <c r="AC222" s="156">
        <f t="shared" si="30"/>
        <v>0</v>
      </c>
      <c r="AD222" s="156">
        <f t="shared" si="31"/>
        <v>0</v>
      </c>
      <c r="AE222" s="157"/>
      <c r="AF222" s="158"/>
      <c r="AG222" s="159"/>
      <c r="AO222" s="186" t="str">
        <f>IF(X222&gt;0,IF(AE222="受託",項目値マスタ!$G$2,項目値マスタ!$G$3),"")</f>
        <v/>
      </c>
      <c r="AP222" s="186">
        <f t="shared" si="32"/>
        <v>7.0000000000000007E-2</v>
      </c>
    </row>
    <row r="223" spans="1:42" ht="21.75" customHeight="1">
      <c r="A223" s="145"/>
      <c r="B223" s="146"/>
      <c r="C223" s="145"/>
      <c r="D223" s="146"/>
      <c r="E223" s="147"/>
      <c r="F223" s="148"/>
      <c r="G223" s="149"/>
      <c r="H223" s="149"/>
      <c r="I223" s="150"/>
      <c r="J223" s="151"/>
      <c r="K223" s="149"/>
      <c r="L223" s="152"/>
      <c r="M223" s="147"/>
      <c r="N223" s="153"/>
      <c r="O223" s="153"/>
      <c r="P223" s="153"/>
      <c r="Q223" s="153"/>
      <c r="R223" s="154"/>
      <c r="S223" s="155"/>
      <c r="T223" s="143"/>
      <c r="U223" s="143"/>
      <c r="V223" s="143"/>
      <c r="W223" s="156"/>
      <c r="X223" s="156">
        <f t="shared" ref="X223:X286" si="33">ROUNDDOWN(W223*AP223,0)</f>
        <v>0</v>
      </c>
      <c r="Y223" s="156"/>
      <c r="Z223" s="156">
        <f t="shared" ref="Z223:Z286" si="34">IF(C223=$AH$1,ROUNDDOWN(X223*0.1,0),0)</f>
        <v>0</v>
      </c>
      <c r="AA223" s="156">
        <f t="shared" ref="AA223:AA286" si="35">ROUND(Z223*0.08,0)</f>
        <v>0</v>
      </c>
      <c r="AB223" s="156">
        <f t="shared" ref="AB223:AB286" si="36">SUM(Z223:AA223)</f>
        <v>0</v>
      </c>
      <c r="AC223" s="156">
        <f t="shared" ref="AC223:AC286" si="37">SUM(Y223+AB223)</f>
        <v>0</v>
      </c>
      <c r="AD223" s="156">
        <f t="shared" ref="AD223:AD286" si="38">X223-AC223</f>
        <v>0</v>
      </c>
      <c r="AE223" s="157"/>
      <c r="AF223" s="158"/>
      <c r="AG223" s="159"/>
      <c r="AO223" s="186" t="str">
        <f>IF(X223&gt;0,IF(AE223="受託",項目値マスタ!$G$2,項目値マスタ!$G$3),"")</f>
        <v/>
      </c>
      <c r="AP223" s="186">
        <f t="shared" ref="AP223:AP286" si="39">IF(N223="間伐",0.05,0.07)</f>
        <v>7.0000000000000007E-2</v>
      </c>
    </row>
    <row r="224" spans="1:42" ht="21.75" customHeight="1">
      <c r="A224" s="145"/>
      <c r="B224" s="146"/>
      <c r="C224" s="145"/>
      <c r="D224" s="146"/>
      <c r="E224" s="147"/>
      <c r="F224" s="148"/>
      <c r="G224" s="149"/>
      <c r="H224" s="149"/>
      <c r="I224" s="150"/>
      <c r="J224" s="151"/>
      <c r="K224" s="149"/>
      <c r="L224" s="152"/>
      <c r="M224" s="147"/>
      <c r="N224" s="153"/>
      <c r="O224" s="153"/>
      <c r="P224" s="153"/>
      <c r="Q224" s="153"/>
      <c r="R224" s="154"/>
      <c r="S224" s="155"/>
      <c r="T224" s="143"/>
      <c r="U224" s="143"/>
      <c r="V224" s="143"/>
      <c r="W224" s="156"/>
      <c r="X224" s="156">
        <f t="shared" si="33"/>
        <v>0</v>
      </c>
      <c r="Y224" s="156"/>
      <c r="Z224" s="156">
        <f t="shared" si="34"/>
        <v>0</v>
      </c>
      <c r="AA224" s="156">
        <f t="shared" si="35"/>
        <v>0</v>
      </c>
      <c r="AB224" s="156">
        <f t="shared" si="36"/>
        <v>0</v>
      </c>
      <c r="AC224" s="156">
        <f t="shared" si="37"/>
        <v>0</v>
      </c>
      <c r="AD224" s="156">
        <f t="shared" si="38"/>
        <v>0</v>
      </c>
      <c r="AE224" s="157"/>
      <c r="AF224" s="158"/>
      <c r="AG224" s="159"/>
      <c r="AO224" s="186" t="str">
        <f>IF(X224&gt;0,IF(AE224="受託",項目値マスタ!$G$2,項目値マスタ!$G$3),"")</f>
        <v/>
      </c>
      <c r="AP224" s="186">
        <f t="shared" si="39"/>
        <v>7.0000000000000007E-2</v>
      </c>
    </row>
    <row r="225" spans="1:42" ht="21.75" customHeight="1">
      <c r="A225" s="145"/>
      <c r="B225" s="146"/>
      <c r="C225" s="145"/>
      <c r="D225" s="146"/>
      <c r="E225" s="147"/>
      <c r="F225" s="148"/>
      <c r="G225" s="149"/>
      <c r="H225" s="149"/>
      <c r="I225" s="150"/>
      <c r="J225" s="151"/>
      <c r="K225" s="149"/>
      <c r="L225" s="152"/>
      <c r="M225" s="147"/>
      <c r="N225" s="153"/>
      <c r="O225" s="153"/>
      <c r="P225" s="153"/>
      <c r="Q225" s="153"/>
      <c r="R225" s="154"/>
      <c r="S225" s="155"/>
      <c r="T225" s="143"/>
      <c r="U225" s="143"/>
      <c r="V225" s="143"/>
      <c r="W225" s="156"/>
      <c r="X225" s="156">
        <f t="shared" si="33"/>
        <v>0</v>
      </c>
      <c r="Y225" s="156"/>
      <c r="Z225" s="156">
        <f t="shared" si="34"/>
        <v>0</v>
      </c>
      <c r="AA225" s="156">
        <f t="shared" si="35"/>
        <v>0</v>
      </c>
      <c r="AB225" s="156">
        <f t="shared" si="36"/>
        <v>0</v>
      </c>
      <c r="AC225" s="156">
        <f t="shared" si="37"/>
        <v>0</v>
      </c>
      <c r="AD225" s="156">
        <f t="shared" si="38"/>
        <v>0</v>
      </c>
      <c r="AE225" s="157"/>
      <c r="AF225" s="158"/>
      <c r="AG225" s="159"/>
      <c r="AO225" s="186" t="str">
        <f>IF(X225&gt;0,IF(AE225="受託",項目値マスタ!$G$2,項目値マスタ!$G$3),"")</f>
        <v/>
      </c>
      <c r="AP225" s="186">
        <f t="shared" si="39"/>
        <v>7.0000000000000007E-2</v>
      </c>
    </row>
    <row r="226" spans="1:42" ht="21.75" customHeight="1">
      <c r="A226" s="145"/>
      <c r="B226" s="146"/>
      <c r="C226" s="145"/>
      <c r="D226" s="146"/>
      <c r="E226" s="147"/>
      <c r="F226" s="148"/>
      <c r="G226" s="149"/>
      <c r="H226" s="149"/>
      <c r="I226" s="150"/>
      <c r="J226" s="151"/>
      <c r="K226" s="149"/>
      <c r="L226" s="152"/>
      <c r="M226" s="147"/>
      <c r="N226" s="153"/>
      <c r="O226" s="153"/>
      <c r="P226" s="153"/>
      <c r="Q226" s="153"/>
      <c r="R226" s="154"/>
      <c r="S226" s="155"/>
      <c r="T226" s="143"/>
      <c r="U226" s="143"/>
      <c r="V226" s="143"/>
      <c r="W226" s="156"/>
      <c r="X226" s="156">
        <f t="shared" si="33"/>
        <v>0</v>
      </c>
      <c r="Y226" s="156"/>
      <c r="Z226" s="156">
        <f t="shared" si="34"/>
        <v>0</v>
      </c>
      <c r="AA226" s="156">
        <f t="shared" si="35"/>
        <v>0</v>
      </c>
      <c r="AB226" s="156">
        <f t="shared" si="36"/>
        <v>0</v>
      </c>
      <c r="AC226" s="156">
        <f t="shared" si="37"/>
        <v>0</v>
      </c>
      <c r="AD226" s="156">
        <f t="shared" si="38"/>
        <v>0</v>
      </c>
      <c r="AE226" s="157"/>
      <c r="AF226" s="158"/>
      <c r="AG226" s="159"/>
      <c r="AO226" s="186" t="str">
        <f>IF(X226&gt;0,IF(AE226="受託",項目値マスタ!$G$2,項目値マスタ!$G$3),"")</f>
        <v/>
      </c>
      <c r="AP226" s="186">
        <f t="shared" si="39"/>
        <v>7.0000000000000007E-2</v>
      </c>
    </row>
    <row r="227" spans="1:42" ht="21.75" customHeight="1">
      <c r="A227" s="145"/>
      <c r="B227" s="146"/>
      <c r="C227" s="145"/>
      <c r="D227" s="146"/>
      <c r="E227" s="147"/>
      <c r="F227" s="148"/>
      <c r="G227" s="149"/>
      <c r="H227" s="149"/>
      <c r="I227" s="150"/>
      <c r="J227" s="151"/>
      <c r="K227" s="149"/>
      <c r="L227" s="152"/>
      <c r="M227" s="147"/>
      <c r="N227" s="153"/>
      <c r="O227" s="153"/>
      <c r="P227" s="153"/>
      <c r="Q227" s="153"/>
      <c r="R227" s="154"/>
      <c r="S227" s="155"/>
      <c r="T227" s="143"/>
      <c r="U227" s="143"/>
      <c r="V227" s="143"/>
      <c r="W227" s="156"/>
      <c r="X227" s="156">
        <f t="shared" si="33"/>
        <v>0</v>
      </c>
      <c r="Y227" s="156"/>
      <c r="Z227" s="156">
        <f t="shared" si="34"/>
        <v>0</v>
      </c>
      <c r="AA227" s="156">
        <f t="shared" si="35"/>
        <v>0</v>
      </c>
      <c r="AB227" s="156">
        <f t="shared" si="36"/>
        <v>0</v>
      </c>
      <c r="AC227" s="156">
        <f t="shared" si="37"/>
        <v>0</v>
      </c>
      <c r="AD227" s="156">
        <f t="shared" si="38"/>
        <v>0</v>
      </c>
      <c r="AE227" s="157"/>
      <c r="AF227" s="158"/>
      <c r="AG227" s="159"/>
      <c r="AO227" s="186" t="str">
        <f>IF(X227&gt;0,IF(AE227="受託",項目値マスタ!$G$2,項目値マスタ!$G$3),"")</f>
        <v/>
      </c>
      <c r="AP227" s="186">
        <f t="shared" si="39"/>
        <v>7.0000000000000007E-2</v>
      </c>
    </row>
    <row r="228" spans="1:42" ht="21.75" customHeight="1">
      <c r="A228" s="145"/>
      <c r="B228" s="146"/>
      <c r="C228" s="145"/>
      <c r="D228" s="146"/>
      <c r="E228" s="147"/>
      <c r="F228" s="148"/>
      <c r="G228" s="149"/>
      <c r="H228" s="149"/>
      <c r="I228" s="150"/>
      <c r="J228" s="151"/>
      <c r="K228" s="149"/>
      <c r="L228" s="152"/>
      <c r="M228" s="147"/>
      <c r="N228" s="153"/>
      <c r="O228" s="153"/>
      <c r="P228" s="153"/>
      <c r="Q228" s="153"/>
      <c r="R228" s="154"/>
      <c r="S228" s="155"/>
      <c r="T228" s="143"/>
      <c r="U228" s="143"/>
      <c r="V228" s="143"/>
      <c r="W228" s="156"/>
      <c r="X228" s="156">
        <f t="shared" si="33"/>
        <v>0</v>
      </c>
      <c r="Y228" s="156"/>
      <c r="Z228" s="156">
        <f t="shared" si="34"/>
        <v>0</v>
      </c>
      <c r="AA228" s="156">
        <f t="shared" si="35"/>
        <v>0</v>
      </c>
      <c r="AB228" s="156">
        <f t="shared" si="36"/>
        <v>0</v>
      </c>
      <c r="AC228" s="156">
        <f t="shared" si="37"/>
        <v>0</v>
      </c>
      <c r="AD228" s="156">
        <f t="shared" si="38"/>
        <v>0</v>
      </c>
      <c r="AE228" s="157"/>
      <c r="AF228" s="158"/>
      <c r="AG228" s="159"/>
      <c r="AO228" s="186" t="str">
        <f>IF(X228&gt;0,IF(AE228="受託",項目値マスタ!$G$2,項目値マスタ!$G$3),"")</f>
        <v/>
      </c>
      <c r="AP228" s="186">
        <f t="shared" si="39"/>
        <v>7.0000000000000007E-2</v>
      </c>
    </row>
    <row r="229" spans="1:42" ht="21.75" customHeight="1">
      <c r="A229" s="145"/>
      <c r="B229" s="146"/>
      <c r="C229" s="145"/>
      <c r="D229" s="146"/>
      <c r="E229" s="147"/>
      <c r="F229" s="148"/>
      <c r="G229" s="149"/>
      <c r="H229" s="149"/>
      <c r="I229" s="150"/>
      <c r="J229" s="151"/>
      <c r="K229" s="149"/>
      <c r="L229" s="152"/>
      <c r="M229" s="147"/>
      <c r="N229" s="153"/>
      <c r="O229" s="153"/>
      <c r="P229" s="153"/>
      <c r="Q229" s="153"/>
      <c r="R229" s="154"/>
      <c r="S229" s="155"/>
      <c r="T229" s="143"/>
      <c r="U229" s="143"/>
      <c r="V229" s="143"/>
      <c r="W229" s="156"/>
      <c r="X229" s="156">
        <f t="shared" si="33"/>
        <v>0</v>
      </c>
      <c r="Y229" s="156"/>
      <c r="Z229" s="156">
        <f t="shared" si="34"/>
        <v>0</v>
      </c>
      <c r="AA229" s="156">
        <f t="shared" si="35"/>
        <v>0</v>
      </c>
      <c r="AB229" s="156">
        <f t="shared" si="36"/>
        <v>0</v>
      </c>
      <c r="AC229" s="156">
        <f t="shared" si="37"/>
        <v>0</v>
      </c>
      <c r="AD229" s="156">
        <f t="shared" si="38"/>
        <v>0</v>
      </c>
      <c r="AE229" s="157"/>
      <c r="AF229" s="158"/>
      <c r="AG229" s="159"/>
      <c r="AO229" s="186" t="str">
        <f>IF(X229&gt;0,IF(AE229="受託",項目値マスタ!$G$2,項目値マスタ!$G$3),"")</f>
        <v/>
      </c>
      <c r="AP229" s="186">
        <f t="shared" si="39"/>
        <v>7.0000000000000007E-2</v>
      </c>
    </row>
    <row r="230" spans="1:42" ht="21.75" customHeight="1">
      <c r="A230" s="145"/>
      <c r="B230" s="146"/>
      <c r="C230" s="145"/>
      <c r="D230" s="146"/>
      <c r="E230" s="147"/>
      <c r="F230" s="148"/>
      <c r="G230" s="149"/>
      <c r="H230" s="149"/>
      <c r="I230" s="150"/>
      <c r="J230" s="151"/>
      <c r="K230" s="149"/>
      <c r="L230" s="152"/>
      <c r="M230" s="147"/>
      <c r="N230" s="153"/>
      <c r="O230" s="153"/>
      <c r="P230" s="153"/>
      <c r="Q230" s="153"/>
      <c r="R230" s="154"/>
      <c r="S230" s="155"/>
      <c r="T230" s="143"/>
      <c r="U230" s="143"/>
      <c r="V230" s="143"/>
      <c r="W230" s="156"/>
      <c r="X230" s="156">
        <f t="shared" si="33"/>
        <v>0</v>
      </c>
      <c r="Y230" s="156"/>
      <c r="Z230" s="156">
        <f t="shared" si="34"/>
        <v>0</v>
      </c>
      <c r="AA230" s="156">
        <f t="shared" si="35"/>
        <v>0</v>
      </c>
      <c r="AB230" s="156">
        <f t="shared" si="36"/>
        <v>0</v>
      </c>
      <c r="AC230" s="156">
        <f t="shared" si="37"/>
        <v>0</v>
      </c>
      <c r="AD230" s="156">
        <f t="shared" si="38"/>
        <v>0</v>
      </c>
      <c r="AE230" s="157"/>
      <c r="AF230" s="158"/>
      <c r="AG230" s="159"/>
      <c r="AO230" s="186" t="str">
        <f>IF(X230&gt;0,IF(AE230="受託",項目値マスタ!$G$2,項目値マスタ!$G$3),"")</f>
        <v/>
      </c>
      <c r="AP230" s="186">
        <f t="shared" si="39"/>
        <v>7.0000000000000007E-2</v>
      </c>
    </row>
    <row r="231" spans="1:42" ht="21.75" customHeight="1">
      <c r="A231" s="145"/>
      <c r="B231" s="146"/>
      <c r="C231" s="145"/>
      <c r="D231" s="146"/>
      <c r="E231" s="147"/>
      <c r="F231" s="148"/>
      <c r="G231" s="149"/>
      <c r="H231" s="149"/>
      <c r="I231" s="150"/>
      <c r="J231" s="151"/>
      <c r="K231" s="149"/>
      <c r="L231" s="152"/>
      <c r="M231" s="147"/>
      <c r="N231" s="153"/>
      <c r="O231" s="153"/>
      <c r="P231" s="153"/>
      <c r="Q231" s="153"/>
      <c r="R231" s="154"/>
      <c r="S231" s="155"/>
      <c r="T231" s="143"/>
      <c r="U231" s="143"/>
      <c r="V231" s="143"/>
      <c r="W231" s="156"/>
      <c r="X231" s="156">
        <f t="shared" si="33"/>
        <v>0</v>
      </c>
      <c r="Y231" s="156"/>
      <c r="Z231" s="156">
        <f t="shared" si="34"/>
        <v>0</v>
      </c>
      <c r="AA231" s="156">
        <f t="shared" si="35"/>
        <v>0</v>
      </c>
      <c r="AB231" s="156">
        <f t="shared" si="36"/>
        <v>0</v>
      </c>
      <c r="AC231" s="156">
        <f t="shared" si="37"/>
        <v>0</v>
      </c>
      <c r="AD231" s="156">
        <f t="shared" si="38"/>
        <v>0</v>
      </c>
      <c r="AE231" s="157"/>
      <c r="AF231" s="158"/>
      <c r="AG231" s="159"/>
      <c r="AO231" s="186" t="str">
        <f>IF(X231&gt;0,IF(AE231="受託",項目値マスタ!$G$2,項目値マスタ!$G$3),"")</f>
        <v/>
      </c>
      <c r="AP231" s="186">
        <f t="shared" si="39"/>
        <v>7.0000000000000007E-2</v>
      </c>
    </row>
    <row r="232" spans="1:42" ht="21.75" customHeight="1">
      <c r="A232" s="145"/>
      <c r="B232" s="146"/>
      <c r="C232" s="145"/>
      <c r="D232" s="146"/>
      <c r="E232" s="147"/>
      <c r="F232" s="148"/>
      <c r="G232" s="149"/>
      <c r="H232" s="149"/>
      <c r="I232" s="150"/>
      <c r="J232" s="151"/>
      <c r="K232" s="149"/>
      <c r="L232" s="152"/>
      <c r="M232" s="147"/>
      <c r="N232" s="153"/>
      <c r="O232" s="153"/>
      <c r="P232" s="153"/>
      <c r="Q232" s="153"/>
      <c r="R232" s="154"/>
      <c r="S232" s="155"/>
      <c r="T232" s="143"/>
      <c r="U232" s="143"/>
      <c r="V232" s="143"/>
      <c r="W232" s="156"/>
      <c r="X232" s="156">
        <f t="shared" si="33"/>
        <v>0</v>
      </c>
      <c r="Y232" s="156"/>
      <c r="Z232" s="156">
        <f t="shared" si="34"/>
        <v>0</v>
      </c>
      <c r="AA232" s="156">
        <f t="shared" si="35"/>
        <v>0</v>
      </c>
      <c r="AB232" s="156">
        <f t="shared" si="36"/>
        <v>0</v>
      </c>
      <c r="AC232" s="156">
        <f t="shared" si="37"/>
        <v>0</v>
      </c>
      <c r="AD232" s="156">
        <f t="shared" si="38"/>
        <v>0</v>
      </c>
      <c r="AE232" s="157"/>
      <c r="AF232" s="158"/>
      <c r="AG232" s="159"/>
      <c r="AO232" s="186" t="str">
        <f>IF(X232&gt;0,IF(AE232="受託",項目値マスタ!$G$2,項目値マスタ!$G$3),"")</f>
        <v/>
      </c>
      <c r="AP232" s="186">
        <f t="shared" si="39"/>
        <v>7.0000000000000007E-2</v>
      </c>
    </row>
    <row r="233" spans="1:42" ht="21.75" customHeight="1">
      <c r="A233" s="145"/>
      <c r="B233" s="146"/>
      <c r="C233" s="145"/>
      <c r="D233" s="146"/>
      <c r="E233" s="147"/>
      <c r="F233" s="148"/>
      <c r="G233" s="149"/>
      <c r="H233" s="149"/>
      <c r="I233" s="150"/>
      <c r="J233" s="151"/>
      <c r="K233" s="149"/>
      <c r="L233" s="152"/>
      <c r="M233" s="147"/>
      <c r="N233" s="153"/>
      <c r="O233" s="153"/>
      <c r="P233" s="153"/>
      <c r="Q233" s="153"/>
      <c r="R233" s="154"/>
      <c r="S233" s="155"/>
      <c r="T233" s="143"/>
      <c r="U233" s="143"/>
      <c r="V233" s="143"/>
      <c r="W233" s="156"/>
      <c r="X233" s="156">
        <f t="shared" si="33"/>
        <v>0</v>
      </c>
      <c r="Y233" s="156"/>
      <c r="Z233" s="156">
        <f t="shared" si="34"/>
        <v>0</v>
      </c>
      <c r="AA233" s="156">
        <f t="shared" si="35"/>
        <v>0</v>
      </c>
      <c r="AB233" s="156">
        <f t="shared" si="36"/>
        <v>0</v>
      </c>
      <c r="AC233" s="156">
        <f t="shared" si="37"/>
        <v>0</v>
      </c>
      <c r="AD233" s="156">
        <f t="shared" si="38"/>
        <v>0</v>
      </c>
      <c r="AE233" s="157"/>
      <c r="AF233" s="158"/>
      <c r="AG233" s="159"/>
      <c r="AO233" s="186" t="str">
        <f>IF(X233&gt;0,IF(AE233="受託",項目値マスタ!$G$2,項目値マスタ!$G$3),"")</f>
        <v/>
      </c>
      <c r="AP233" s="186">
        <f t="shared" si="39"/>
        <v>7.0000000000000007E-2</v>
      </c>
    </row>
    <row r="234" spans="1:42" ht="21.75" customHeight="1">
      <c r="A234" s="145"/>
      <c r="B234" s="146"/>
      <c r="C234" s="145"/>
      <c r="D234" s="146"/>
      <c r="E234" s="147"/>
      <c r="F234" s="148"/>
      <c r="G234" s="149"/>
      <c r="H234" s="149"/>
      <c r="I234" s="150"/>
      <c r="J234" s="151"/>
      <c r="K234" s="149"/>
      <c r="L234" s="152"/>
      <c r="M234" s="147"/>
      <c r="N234" s="153"/>
      <c r="O234" s="153"/>
      <c r="P234" s="153"/>
      <c r="Q234" s="153"/>
      <c r="R234" s="154"/>
      <c r="S234" s="155"/>
      <c r="T234" s="143"/>
      <c r="U234" s="143"/>
      <c r="V234" s="143"/>
      <c r="W234" s="156"/>
      <c r="X234" s="156">
        <f t="shared" si="33"/>
        <v>0</v>
      </c>
      <c r="Y234" s="156"/>
      <c r="Z234" s="156">
        <f t="shared" si="34"/>
        <v>0</v>
      </c>
      <c r="AA234" s="156">
        <f t="shared" si="35"/>
        <v>0</v>
      </c>
      <c r="AB234" s="156">
        <f t="shared" si="36"/>
        <v>0</v>
      </c>
      <c r="AC234" s="156">
        <f t="shared" si="37"/>
        <v>0</v>
      </c>
      <c r="AD234" s="156">
        <f t="shared" si="38"/>
        <v>0</v>
      </c>
      <c r="AE234" s="157"/>
      <c r="AF234" s="158"/>
      <c r="AG234" s="159"/>
      <c r="AO234" s="186" t="str">
        <f>IF(X234&gt;0,IF(AE234="受託",項目値マスタ!$G$2,項目値マスタ!$G$3),"")</f>
        <v/>
      </c>
      <c r="AP234" s="186">
        <f t="shared" si="39"/>
        <v>7.0000000000000007E-2</v>
      </c>
    </row>
    <row r="235" spans="1:42" ht="21.75" customHeight="1">
      <c r="A235" s="145"/>
      <c r="B235" s="146"/>
      <c r="C235" s="145"/>
      <c r="D235" s="146"/>
      <c r="E235" s="147"/>
      <c r="F235" s="148"/>
      <c r="G235" s="149"/>
      <c r="H235" s="149"/>
      <c r="I235" s="150"/>
      <c r="J235" s="151"/>
      <c r="K235" s="149"/>
      <c r="L235" s="152"/>
      <c r="M235" s="147"/>
      <c r="N235" s="153"/>
      <c r="O235" s="153"/>
      <c r="P235" s="153"/>
      <c r="Q235" s="153"/>
      <c r="R235" s="154"/>
      <c r="S235" s="155"/>
      <c r="T235" s="143"/>
      <c r="U235" s="143"/>
      <c r="V235" s="143"/>
      <c r="W235" s="156"/>
      <c r="X235" s="156">
        <f t="shared" si="33"/>
        <v>0</v>
      </c>
      <c r="Y235" s="156"/>
      <c r="Z235" s="156">
        <f t="shared" si="34"/>
        <v>0</v>
      </c>
      <c r="AA235" s="156">
        <f t="shared" si="35"/>
        <v>0</v>
      </c>
      <c r="AB235" s="156">
        <f t="shared" si="36"/>
        <v>0</v>
      </c>
      <c r="AC235" s="156">
        <f t="shared" si="37"/>
        <v>0</v>
      </c>
      <c r="AD235" s="156">
        <f t="shared" si="38"/>
        <v>0</v>
      </c>
      <c r="AE235" s="157"/>
      <c r="AF235" s="158"/>
      <c r="AG235" s="159"/>
      <c r="AO235" s="186" t="str">
        <f>IF(X235&gt;0,IF(AE235="受託",項目値マスタ!$G$2,項目値マスタ!$G$3),"")</f>
        <v/>
      </c>
      <c r="AP235" s="186">
        <f t="shared" si="39"/>
        <v>7.0000000000000007E-2</v>
      </c>
    </row>
    <row r="236" spans="1:42" ht="21.75" customHeight="1">
      <c r="A236" s="145"/>
      <c r="B236" s="146"/>
      <c r="C236" s="145"/>
      <c r="D236" s="146"/>
      <c r="E236" s="147"/>
      <c r="F236" s="148"/>
      <c r="G236" s="149"/>
      <c r="H236" s="149"/>
      <c r="I236" s="150"/>
      <c r="J236" s="151"/>
      <c r="K236" s="149"/>
      <c r="L236" s="152"/>
      <c r="M236" s="147"/>
      <c r="N236" s="153"/>
      <c r="O236" s="153"/>
      <c r="P236" s="153"/>
      <c r="Q236" s="153"/>
      <c r="R236" s="154"/>
      <c r="S236" s="155"/>
      <c r="T236" s="143"/>
      <c r="U236" s="143"/>
      <c r="V236" s="143"/>
      <c r="W236" s="156"/>
      <c r="X236" s="156">
        <f t="shared" si="33"/>
        <v>0</v>
      </c>
      <c r="Y236" s="156"/>
      <c r="Z236" s="156">
        <f t="shared" si="34"/>
        <v>0</v>
      </c>
      <c r="AA236" s="156">
        <f t="shared" si="35"/>
        <v>0</v>
      </c>
      <c r="AB236" s="156">
        <f t="shared" si="36"/>
        <v>0</v>
      </c>
      <c r="AC236" s="156">
        <f t="shared" si="37"/>
        <v>0</v>
      </c>
      <c r="AD236" s="156">
        <f t="shared" si="38"/>
        <v>0</v>
      </c>
      <c r="AE236" s="157"/>
      <c r="AF236" s="158"/>
      <c r="AG236" s="159"/>
      <c r="AO236" s="186" t="str">
        <f>IF(X236&gt;0,IF(AE236="受託",項目値マスタ!$G$2,項目値マスタ!$G$3),"")</f>
        <v/>
      </c>
      <c r="AP236" s="186">
        <f t="shared" si="39"/>
        <v>7.0000000000000007E-2</v>
      </c>
    </row>
    <row r="237" spans="1:42" ht="21.75" customHeight="1">
      <c r="A237" s="145"/>
      <c r="B237" s="146"/>
      <c r="C237" s="145"/>
      <c r="D237" s="146"/>
      <c r="E237" s="147"/>
      <c r="F237" s="148"/>
      <c r="G237" s="149"/>
      <c r="H237" s="149"/>
      <c r="I237" s="150"/>
      <c r="J237" s="151"/>
      <c r="K237" s="149"/>
      <c r="L237" s="152"/>
      <c r="M237" s="147"/>
      <c r="N237" s="153"/>
      <c r="O237" s="153"/>
      <c r="P237" s="153"/>
      <c r="Q237" s="153"/>
      <c r="R237" s="154"/>
      <c r="S237" s="155"/>
      <c r="T237" s="143"/>
      <c r="U237" s="143"/>
      <c r="V237" s="143"/>
      <c r="W237" s="156"/>
      <c r="X237" s="156">
        <f t="shared" si="33"/>
        <v>0</v>
      </c>
      <c r="Y237" s="156"/>
      <c r="Z237" s="156">
        <f t="shared" si="34"/>
        <v>0</v>
      </c>
      <c r="AA237" s="156">
        <f t="shared" si="35"/>
        <v>0</v>
      </c>
      <c r="AB237" s="156">
        <f t="shared" si="36"/>
        <v>0</v>
      </c>
      <c r="AC237" s="156">
        <f t="shared" si="37"/>
        <v>0</v>
      </c>
      <c r="AD237" s="156">
        <f t="shared" si="38"/>
        <v>0</v>
      </c>
      <c r="AE237" s="157"/>
      <c r="AF237" s="158"/>
      <c r="AG237" s="159"/>
      <c r="AO237" s="186" t="str">
        <f>IF(X237&gt;0,IF(AE237="受託",項目値マスタ!$G$2,項目値マスタ!$G$3),"")</f>
        <v/>
      </c>
      <c r="AP237" s="186">
        <f t="shared" si="39"/>
        <v>7.0000000000000007E-2</v>
      </c>
    </row>
    <row r="238" spans="1:42" ht="21.75" customHeight="1">
      <c r="A238" s="145"/>
      <c r="B238" s="146"/>
      <c r="C238" s="145"/>
      <c r="D238" s="146"/>
      <c r="E238" s="147"/>
      <c r="F238" s="148"/>
      <c r="G238" s="149"/>
      <c r="H238" s="149"/>
      <c r="I238" s="150"/>
      <c r="J238" s="151"/>
      <c r="K238" s="149"/>
      <c r="L238" s="152"/>
      <c r="M238" s="147"/>
      <c r="N238" s="153"/>
      <c r="O238" s="153"/>
      <c r="P238" s="153"/>
      <c r="Q238" s="153"/>
      <c r="R238" s="154"/>
      <c r="S238" s="155"/>
      <c r="T238" s="143"/>
      <c r="U238" s="143"/>
      <c r="V238" s="143"/>
      <c r="W238" s="156"/>
      <c r="X238" s="156">
        <f t="shared" si="33"/>
        <v>0</v>
      </c>
      <c r="Y238" s="156"/>
      <c r="Z238" s="156">
        <f t="shared" si="34"/>
        <v>0</v>
      </c>
      <c r="AA238" s="156">
        <f t="shared" si="35"/>
        <v>0</v>
      </c>
      <c r="AB238" s="156">
        <f t="shared" si="36"/>
        <v>0</v>
      </c>
      <c r="AC238" s="156">
        <f t="shared" si="37"/>
        <v>0</v>
      </c>
      <c r="AD238" s="156">
        <f t="shared" si="38"/>
        <v>0</v>
      </c>
      <c r="AE238" s="157"/>
      <c r="AF238" s="158"/>
      <c r="AG238" s="159"/>
      <c r="AO238" s="186" t="str">
        <f>IF(X238&gt;0,IF(AE238="受託",項目値マスタ!$G$2,項目値マスタ!$G$3),"")</f>
        <v/>
      </c>
      <c r="AP238" s="186">
        <f t="shared" si="39"/>
        <v>7.0000000000000007E-2</v>
      </c>
    </row>
    <row r="239" spans="1:42" ht="21.75" customHeight="1">
      <c r="A239" s="145"/>
      <c r="B239" s="146"/>
      <c r="C239" s="145"/>
      <c r="D239" s="146"/>
      <c r="E239" s="147"/>
      <c r="F239" s="148"/>
      <c r="G239" s="149"/>
      <c r="H239" s="149"/>
      <c r="I239" s="150"/>
      <c r="J239" s="151"/>
      <c r="K239" s="149"/>
      <c r="L239" s="152"/>
      <c r="M239" s="147"/>
      <c r="N239" s="153"/>
      <c r="O239" s="153"/>
      <c r="P239" s="153"/>
      <c r="Q239" s="153"/>
      <c r="R239" s="154"/>
      <c r="S239" s="155"/>
      <c r="T239" s="143"/>
      <c r="U239" s="143"/>
      <c r="V239" s="143"/>
      <c r="W239" s="156"/>
      <c r="X239" s="156">
        <f t="shared" si="33"/>
        <v>0</v>
      </c>
      <c r="Y239" s="156"/>
      <c r="Z239" s="156">
        <f t="shared" si="34"/>
        <v>0</v>
      </c>
      <c r="AA239" s="156">
        <f t="shared" si="35"/>
        <v>0</v>
      </c>
      <c r="AB239" s="156">
        <f t="shared" si="36"/>
        <v>0</v>
      </c>
      <c r="AC239" s="156">
        <f t="shared" si="37"/>
        <v>0</v>
      </c>
      <c r="AD239" s="156">
        <f t="shared" si="38"/>
        <v>0</v>
      </c>
      <c r="AE239" s="157"/>
      <c r="AF239" s="158"/>
      <c r="AG239" s="159"/>
      <c r="AO239" s="186" t="str">
        <f>IF(X239&gt;0,IF(AE239="受託",項目値マスタ!$G$2,項目値マスタ!$G$3),"")</f>
        <v/>
      </c>
      <c r="AP239" s="186">
        <f t="shared" si="39"/>
        <v>7.0000000000000007E-2</v>
      </c>
    </row>
    <row r="240" spans="1:42" ht="21.75" customHeight="1">
      <c r="A240" s="145"/>
      <c r="B240" s="146"/>
      <c r="C240" s="145"/>
      <c r="D240" s="146"/>
      <c r="E240" s="147"/>
      <c r="F240" s="148"/>
      <c r="G240" s="149"/>
      <c r="H240" s="149"/>
      <c r="I240" s="150"/>
      <c r="J240" s="151"/>
      <c r="K240" s="149"/>
      <c r="L240" s="152"/>
      <c r="M240" s="147"/>
      <c r="N240" s="153"/>
      <c r="O240" s="153"/>
      <c r="P240" s="153"/>
      <c r="Q240" s="153"/>
      <c r="R240" s="154"/>
      <c r="S240" s="155"/>
      <c r="T240" s="143"/>
      <c r="U240" s="143"/>
      <c r="V240" s="143"/>
      <c r="W240" s="156"/>
      <c r="X240" s="156">
        <f t="shared" si="33"/>
        <v>0</v>
      </c>
      <c r="Y240" s="156"/>
      <c r="Z240" s="156">
        <f t="shared" si="34"/>
        <v>0</v>
      </c>
      <c r="AA240" s="156">
        <f t="shared" si="35"/>
        <v>0</v>
      </c>
      <c r="AB240" s="156">
        <f t="shared" si="36"/>
        <v>0</v>
      </c>
      <c r="AC240" s="156">
        <f t="shared" si="37"/>
        <v>0</v>
      </c>
      <c r="AD240" s="156">
        <f t="shared" si="38"/>
        <v>0</v>
      </c>
      <c r="AE240" s="157"/>
      <c r="AF240" s="158"/>
      <c r="AG240" s="159"/>
      <c r="AO240" s="186" t="str">
        <f>IF(X240&gt;0,IF(AE240="受託",項目値マスタ!$G$2,項目値マスタ!$G$3),"")</f>
        <v/>
      </c>
      <c r="AP240" s="186">
        <f t="shared" si="39"/>
        <v>7.0000000000000007E-2</v>
      </c>
    </row>
    <row r="241" spans="1:42" ht="21.75" customHeight="1">
      <c r="A241" s="145"/>
      <c r="B241" s="146"/>
      <c r="C241" s="145"/>
      <c r="D241" s="146"/>
      <c r="E241" s="147"/>
      <c r="F241" s="148"/>
      <c r="G241" s="149"/>
      <c r="H241" s="149"/>
      <c r="I241" s="150"/>
      <c r="J241" s="151"/>
      <c r="K241" s="149"/>
      <c r="L241" s="152"/>
      <c r="M241" s="147"/>
      <c r="N241" s="153"/>
      <c r="O241" s="153"/>
      <c r="P241" s="153"/>
      <c r="Q241" s="153"/>
      <c r="R241" s="154"/>
      <c r="S241" s="155"/>
      <c r="T241" s="143"/>
      <c r="U241" s="143"/>
      <c r="V241" s="143"/>
      <c r="W241" s="156"/>
      <c r="X241" s="156">
        <f t="shared" si="33"/>
        <v>0</v>
      </c>
      <c r="Y241" s="156"/>
      <c r="Z241" s="156">
        <f t="shared" si="34"/>
        <v>0</v>
      </c>
      <c r="AA241" s="156">
        <f t="shared" si="35"/>
        <v>0</v>
      </c>
      <c r="AB241" s="156">
        <f t="shared" si="36"/>
        <v>0</v>
      </c>
      <c r="AC241" s="156">
        <f t="shared" si="37"/>
        <v>0</v>
      </c>
      <c r="AD241" s="156">
        <f t="shared" si="38"/>
        <v>0</v>
      </c>
      <c r="AE241" s="157"/>
      <c r="AF241" s="158"/>
      <c r="AG241" s="159"/>
      <c r="AO241" s="186" t="str">
        <f>IF(X241&gt;0,IF(AE241="受託",項目値マスタ!$G$2,項目値マスタ!$G$3),"")</f>
        <v/>
      </c>
      <c r="AP241" s="186">
        <f t="shared" si="39"/>
        <v>7.0000000000000007E-2</v>
      </c>
    </row>
    <row r="242" spans="1:42" ht="21.75" customHeight="1">
      <c r="A242" s="145"/>
      <c r="B242" s="146"/>
      <c r="C242" s="145"/>
      <c r="D242" s="146"/>
      <c r="E242" s="147"/>
      <c r="F242" s="148"/>
      <c r="G242" s="149"/>
      <c r="H242" s="149"/>
      <c r="I242" s="150"/>
      <c r="J242" s="151"/>
      <c r="K242" s="149"/>
      <c r="L242" s="152"/>
      <c r="M242" s="147"/>
      <c r="N242" s="153"/>
      <c r="O242" s="153"/>
      <c r="P242" s="153"/>
      <c r="Q242" s="153"/>
      <c r="R242" s="154"/>
      <c r="S242" s="155"/>
      <c r="T242" s="143"/>
      <c r="U242" s="143"/>
      <c r="V242" s="143"/>
      <c r="W242" s="156"/>
      <c r="X242" s="156">
        <f t="shared" si="33"/>
        <v>0</v>
      </c>
      <c r="Y242" s="156"/>
      <c r="Z242" s="156">
        <f t="shared" si="34"/>
        <v>0</v>
      </c>
      <c r="AA242" s="156">
        <f t="shared" si="35"/>
        <v>0</v>
      </c>
      <c r="AB242" s="156">
        <f t="shared" si="36"/>
        <v>0</v>
      </c>
      <c r="AC242" s="156">
        <f t="shared" si="37"/>
        <v>0</v>
      </c>
      <c r="AD242" s="156">
        <f t="shared" si="38"/>
        <v>0</v>
      </c>
      <c r="AE242" s="157"/>
      <c r="AF242" s="158"/>
      <c r="AG242" s="159"/>
      <c r="AO242" s="186" t="str">
        <f>IF(X242&gt;0,IF(AE242="受託",項目値マスタ!$G$2,項目値マスタ!$G$3),"")</f>
        <v/>
      </c>
      <c r="AP242" s="186">
        <f t="shared" si="39"/>
        <v>7.0000000000000007E-2</v>
      </c>
    </row>
    <row r="243" spans="1:42" ht="21.75" customHeight="1">
      <c r="A243" s="145"/>
      <c r="B243" s="146"/>
      <c r="C243" s="145"/>
      <c r="D243" s="146"/>
      <c r="E243" s="147"/>
      <c r="F243" s="148"/>
      <c r="G243" s="149"/>
      <c r="H243" s="149"/>
      <c r="I243" s="150"/>
      <c r="J243" s="151"/>
      <c r="K243" s="149"/>
      <c r="L243" s="152"/>
      <c r="M243" s="147"/>
      <c r="N243" s="153"/>
      <c r="O243" s="153"/>
      <c r="P243" s="153"/>
      <c r="Q243" s="153"/>
      <c r="R243" s="154"/>
      <c r="S243" s="155"/>
      <c r="T243" s="143"/>
      <c r="U243" s="143"/>
      <c r="V243" s="143"/>
      <c r="W243" s="156"/>
      <c r="X243" s="156">
        <f t="shared" si="33"/>
        <v>0</v>
      </c>
      <c r="Y243" s="156"/>
      <c r="Z243" s="156">
        <f t="shared" si="34"/>
        <v>0</v>
      </c>
      <c r="AA243" s="156">
        <f t="shared" si="35"/>
        <v>0</v>
      </c>
      <c r="AB243" s="156">
        <f t="shared" si="36"/>
        <v>0</v>
      </c>
      <c r="AC243" s="156">
        <f t="shared" si="37"/>
        <v>0</v>
      </c>
      <c r="AD243" s="156">
        <f t="shared" si="38"/>
        <v>0</v>
      </c>
      <c r="AE243" s="157"/>
      <c r="AF243" s="158"/>
      <c r="AG243" s="159"/>
      <c r="AO243" s="186" t="str">
        <f>IF(X243&gt;0,IF(AE243="受託",項目値マスタ!$G$2,項目値マスタ!$G$3),"")</f>
        <v/>
      </c>
      <c r="AP243" s="186">
        <f t="shared" si="39"/>
        <v>7.0000000000000007E-2</v>
      </c>
    </row>
    <row r="244" spans="1:42" ht="21.75" customHeight="1">
      <c r="A244" s="145"/>
      <c r="B244" s="146"/>
      <c r="C244" s="145"/>
      <c r="D244" s="146"/>
      <c r="E244" s="147"/>
      <c r="F244" s="148"/>
      <c r="G244" s="149"/>
      <c r="H244" s="149"/>
      <c r="I244" s="150"/>
      <c r="J244" s="151"/>
      <c r="K244" s="149"/>
      <c r="L244" s="152"/>
      <c r="M244" s="147"/>
      <c r="N244" s="153"/>
      <c r="O244" s="153"/>
      <c r="P244" s="153"/>
      <c r="Q244" s="153"/>
      <c r="R244" s="154"/>
      <c r="S244" s="155"/>
      <c r="T244" s="143"/>
      <c r="U244" s="143"/>
      <c r="V244" s="143"/>
      <c r="W244" s="156"/>
      <c r="X244" s="156">
        <f t="shared" si="33"/>
        <v>0</v>
      </c>
      <c r="Y244" s="156"/>
      <c r="Z244" s="156">
        <f t="shared" si="34"/>
        <v>0</v>
      </c>
      <c r="AA244" s="156">
        <f t="shared" si="35"/>
        <v>0</v>
      </c>
      <c r="AB244" s="156">
        <f t="shared" si="36"/>
        <v>0</v>
      </c>
      <c r="AC244" s="156">
        <f t="shared" si="37"/>
        <v>0</v>
      </c>
      <c r="AD244" s="156">
        <f t="shared" si="38"/>
        <v>0</v>
      </c>
      <c r="AE244" s="157"/>
      <c r="AF244" s="158"/>
      <c r="AG244" s="159"/>
      <c r="AO244" s="186" t="str">
        <f>IF(X244&gt;0,IF(AE244="受託",項目値マスタ!$G$2,項目値マスタ!$G$3),"")</f>
        <v/>
      </c>
      <c r="AP244" s="186">
        <f t="shared" si="39"/>
        <v>7.0000000000000007E-2</v>
      </c>
    </row>
    <row r="245" spans="1:42" ht="21.75" customHeight="1">
      <c r="A245" s="145"/>
      <c r="B245" s="146"/>
      <c r="C245" s="145"/>
      <c r="D245" s="146"/>
      <c r="E245" s="147"/>
      <c r="F245" s="148"/>
      <c r="G245" s="149"/>
      <c r="H245" s="149"/>
      <c r="I245" s="150"/>
      <c r="J245" s="151"/>
      <c r="K245" s="149"/>
      <c r="L245" s="152"/>
      <c r="M245" s="147"/>
      <c r="N245" s="153"/>
      <c r="O245" s="153"/>
      <c r="P245" s="153"/>
      <c r="Q245" s="153"/>
      <c r="R245" s="154"/>
      <c r="S245" s="155"/>
      <c r="T245" s="143"/>
      <c r="U245" s="143"/>
      <c r="V245" s="143"/>
      <c r="W245" s="156"/>
      <c r="X245" s="156">
        <f t="shared" si="33"/>
        <v>0</v>
      </c>
      <c r="Y245" s="156"/>
      <c r="Z245" s="156">
        <f t="shared" si="34"/>
        <v>0</v>
      </c>
      <c r="AA245" s="156">
        <f t="shared" si="35"/>
        <v>0</v>
      </c>
      <c r="AB245" s="156">
        <f t="shared" si="36"/>
        <v>0</v>
      </c>
      <c r="AC245" s="156">
        <f t="shared" si="37"/>
        <v>0</v>
      </c>
      <c r="AD245" s="156">
        <f t="shared" si="38"/>
        <v>0</v>
      </c>
      <c r="AE245" s="157"/>
      <c r="AF245" s="158"/>
      <c r="AG245" s="159"/>
      <c r="AO245" s="186" t="str">
        <f>IF(X245&gt;0,IF(AE245="受託",項目値マスタ!$G$2,項目値マスタ!$G$3),"")</f>
        <v/>
      </c>
      <c r="AP245" s="186">
        <f t="shared" si="39"/>
        <v>7.0000000000000007E-2</v>
      </c>
    </row>
    <row r="246" spans="1:42" ht="21.75" customHeight="1">
      <c r="A246" s="145"/>
      <c r="B246" s="146"/>
      <c r="C246" s="145"/>
      <c r="D246" s="146"/>
      <c r="E246" s="147"/>
      <c r="F246" s="148"/>
      <c r="G246" s="149"/>
      <c r="H246" s="149"/>
      <c r="I246" s="150"/>
      <c r="J246" s="151"/>
      <c r="K246" s="149"/>
      <c r="L246" s="152"/>
      <c r="M246" s="147"/>
      <c r="N246" s="153"/>
      <c r="O246" s="153"/>
      <c r="P246" s="153"/>
      <c r="Q246" s="153"/>
      <c r="R246" s="154"/>
      <c r="S246" s="155"/>
      <c r="T246" s="143"/>
      <c r="U246" s="143"/>
      <c r="V246" s="143"/>
      <c r="W246" s="156"/>
      <c r="X246" s="156">
        <f t="shared" si="33"/>
        <v>0</v>
      </c>
      <c r="Y246" s="156"/>
      <c r="Z246" s="156">
        <f t="shared" si="34"/>
        <v>0</v>
      </c>
      <c r="AA246" s="156">
        <f t="shared" si="35"/>
        <v>0</v>
      </c>
      <c r="AB246" s="156">
        <f t="shared" si="36"/>
        <v>0</v>
      </c>
      <c r="AC246" s="156">
        <f t="shared" si="37"/>
        <v>0</v>
      </c>
      <c r="AD246" s="156">
        <f t="shared" si="38"/>
        <v>0</v>
      </c>
      <c r="AE246" s="157"/>
      <c r="AF246" s="158"/>
      <c r="AG246" s="159"/>
      <c r="AO246" s="186" t="str">
        <f>IF(X246&gt;0,IF(AE246="受託",項目値マスタ!$G$2,項目値マスタ!$G$3),"")</f>
        <v/>
      </c>
      <c r="AP246" s="186">
        <f t="shared" si="39"/>
        <v>7.0000000000000007E-2</v>
      </c>
    </row>
    <row r="247" spans="1:42" ht="21.75" customHeight="1">
      <c r="A247" s="145"/>
      <c r="B247" s="146"/>
      <c r="C247" s="145"/>
      <c r="D247" s="146"/>
      <c r="E247" s="147"/>
      <c r="F247" s="148"/>
      <c r="G247" s="149"/>
      <c r="H247" s="149"/>
      <c r="I247" s="150"/>
      <c r="J247" s="151"/>
      <c r="K247" s="149"/>
      <c r="L247" s="152"/>
      <c r="M247" s="147"/>
      <c r="N247" s="153"/>
      <c r="O247" s="153"/>
      <c r="P247" s="153"/>
      <c r="Q247" s="153"/>
      <c r="R247" s="154"/>
      <c r="S247" s="155"/>
      <c r="T247" s="143"/>
      <c r="U247" s="143"/>
      <c r="V247" s="143"/>
      <c r="W247" s="156"/>
      <c r="X247" s="156">
        <f t="shared" si="33"/>
        <v>0</v>
      </c>
      <c r="Y247" s="156"/>
      <c r="Z247" s="156">
        <f t="shared" si="34"/>
        <v>0</v>
      </c>
      <c r="AA247" s="156">
        <f t="shared" si="35"/>
        <v>0</v>
      </c>
      <c r="AB247" s="156">
        <f t="shared" si="36"/>
        <v>0</v>
      </c>
      <c r="AC247" s="156">
        <f t="shared" si="37"/>
        <v>0</v>
      </c>
      <c r="AD247" s="156">
        <f t="shared" si="38"/>
        <v>0</v>
      </c>
      <c r="AE247" s="157"/>
      <c r="AF247" s="158"/>
      <c r="AG247" s="159"/>
      <c r="AO247" s="186" t="str">
        <f>IF(X247&gt;0,IF(AE247="受託",項目値マスタ!$G$2,項目値マスタ!$G$3),"")</f>
        <v/>
      </c>
      <c r="AP247" s="186">
        <f t="shared" si="39"/>
        <v>7.0000000000000007E-2</v>
      </c>
    </row>
    <row r="248" spans="1:42" ht="21.75" customHeight="1">
      <c r="A248" s="145"/>
      <c r="B248" s="146"/>
      <c r="C248" s="145"/>
      <c r="D248" s="146"/>
      <c r="E248" s="147"/>
      <c r="F248" s="148"/>
      <c r="G248" s="149"/>
      <c r="H248" s="149"/>
      <c r="I248" s="150"/>
      <c r="J248" s="151"/>
      <c r="K248" s="149"/>
      <c r="L248" s="152"/>
      <c r="M248" s="147"/>
      <c r="N248" s="153"/>
      <c r="O248" s="153"/>
      <c r="P248" s="153"/>
      <c r="Q248" s="153"/>
      <c r="R248" s="154"/>
      <c r="S248" s="155"/>
      <c r="T248" s="143"/>
      <c r="U248" s="143"/>
      <c r="V248" s="143"/>
      <c r="W248" s="156"/>
      <c r="X248" s="156">
        <f t="shared" si="33"/>
        <v>0</v>
      </c>
      <c r="Y248" s="156"/>
      <c r="Z248" s="156">
        <f t="shared" si="34"/>
        <v>0</v>
      </c>
      <c r="AA248" s="156">
        <f t="shared" si="35"/>
        <v>0</v>
      </c>
      <c r="AB248" s="156">
        <f t="shared" si="36"/>
        <v>0</v>
      </c>
      <c r="AC248" s="156">
        <f t="shared" si="37"/>
        <v>0</v>
      </c>
      <c r="AD248" s="156">
        <f t="shared" si="38"/>
        <v>0</v>
      </c>
      <c r="AE248" s="157"/>
      <c r="AF248" s="158"/>
      <c r="AG248" s="159"/>
      <c r="AO248" s="186" t="str">
        <f>IF(X248&gt;0,IF(AE248="受託",項目値マスタ!$G$2,項目値マスタ!$G$3),"")</f>
        <v/>
      </c>
      <c r="AP248" s="186">
        <f t="shared" si="39"/>
        <v>7.0000000000000007E-2</v>
      </c>
    </row>
    <row r="249" spans="1:42" ht="21.75" customHeight="1">
      <c r="A249" s="145"/>
      <c r="B249" s="146"/>
      <c r="C249" s="145"/>
      <c r="D249" s="146"/>
      <c r="E249" s="147"/>
      <c r="F249" s="148"/>
      <c r="G249" s="149"/>
      <c r="H249" s="149"/>
      <c r="I249" s="150"/>
      <c r="J249" s="151"/>
      <c r="K249" s="149"/>
      <c r="L249" s="152"/>
      <c r="M249" s="147"/>
      <c r="N249" s="153"/>
      <c r="O249" s="153"/>
      <c r="P249" s="153"/>
      <c r="Q249" s="153"/>
      <c r="R249" s="154"/>
      <c r="S249" s="155"/>
      <c r="T249" s="143"/>
      <c r="U249" s="143"/>
      <c r="V249" s="143"/>
      <c r="W249" s="156"/>
      <c r="X249" s="156">
        <f t="shared" si="33"/>
        <v>0</v>
      </c>
      <c r="Y249" s="156"/>
      <c r="Z249" s="156">
        <f t="shared" si="34"/>
        <v>0</v>
      </c>
      <c r="AA249" s="156">
        <f t="shared" si="35"/>
        <v>0</v>
      </c>
      <c r="AB249" s="156">
        <f t="shared" si="36"/>
        <v>0</v>
      </c>
      <c r="AC249" s="156">
        <f t="shared" si="37"/>
        <v>0</v>
      </c>
      <c r="AD249" s="156">
        <f t="shared" si="38"/>
        <v>0</v>
      </c>
      <c r="AE249" s="157"/>
      <c r="AF249" s="158"/>
      <c r="AG249" s="159"/>
      <c r="AO249" s="186" t="str">
        <f>IF(X249&gt;0,IF(AE249="受託",項目値マスタ!$G$2,項目値マスタ!$G$3),"")</f>
        <v/>
      </c>
      <c r="AP249" s="186">
        <f t="shared" si="39"/>
        <v>7.0000000000000007E-2</v>
      </c>
    </row>
    <row r="250" spans="1:42" ht="21.75" customHeight="1">
      <c r="A250" s="145"/>
      <c r="B250" s="146"/>
      <c r="C250" s="145"/>
      <c r="D250" s="146"/>
      <c r="E250" s="147"/>
      <c r="F250" s="148"/>
      <c r="G250" s="149"/>
      <c r="H250" s="149"/>
      <c r="I250" s="150"/>
      <c r="J250" s="151"/>
      <c r="K250" s="149"/>
      <c r="L250" s="152"/>
      <c r="M250" s="147"/>
      <c r="N250" s="153"/>
      <c r="O250" s="153"/>
      <c r="P250" s="153"/>
      <c r="Q250" s="153"/>
      <c r="R250" s="154"/>
      <c r="S250" s="155"/>
      <c r="T250" s="143"/>
      <c r="U250" s="143"/>
      <c r="V250" s="143"/>
      <c r="W250" s="156"/>
      <c r="X250" s="156">
        <f t="shared" si="33"/>
        <v>0</v>
      </c>
      <c r="Y250" s="156"/>
      <c r="Z250" s="156">
        <f t="shared" si="34"/>
        <v>0</v>
      </c>
      <c r="AA250" s="156">
        <f t="shared" si="35"/>
        <v>0</v>
      </c>
      <c r="AB250" s="156">
        <f t="shared" si="36"/>
        <v>0</v>
      </c>
      <c r="AC250" s="156">
        <f t="shared" si="37"/>
        <v>0</v>
      </c>
      <c r="AD250" s="156">
        <f t="shared" si="38"/>
        <v>0</v>
      </c>
      <c r="AE250" s="157"/>
      <c r="AF250" s="158"/>
      <c r="AG250" s="159"/>
      <c r="AO250" s="186" t="str">
        <f>IF(X250&gt;0,IF(AE250="受託",項目値マスタ!$G$2,項目値マスタ!$G$3),"")</f>
        <v/>
      </c>
      <c r="AP250" s="186">
        <f t="shared" si="39"/>
        <v>7.0000000000000007E-2</v>
      </c>
    </row>
    <row r="251" spans="1:42" ht="21.75" customHeight="1">
      <c r="A251" s="145"/>
      <c r="B251" s="146"/>
      <c r="C251" s="145"/>
      <c r="D251" s="146"/>
      <c r="E251" s="147"/>
      <c r="F251" s="148"/>
      <c r="G251" s="149"/>
      <c r="H251" s="149"/>
      <c r="I251" s="150"/>
      <c r="J251" s="151"/>
      <c r="K251" s="149"/>
      <c r="L251" s="152"/>
      <c r="M251" s="147"/>
      <c r="N251" s="153"/>
      <c r="O251" s="153"/>
      <c r="P251" s="153"/>
      <c r="Q251" s="153"/>
      <c r="R251" s="154"/>
      <c r="S251" s="155"/>
      <c r="T251" s="143"/>
      <c r="U251" s="143"/>
      <c r="V251" s="143"/>
      <c r="W251" s="156"/>
      <c r="X251" s="156">
        <f t="shared" si="33"/>
        <v>0</v>
      </c>
      <c r="Y251" s="156"/>
      <c r="Z251" s="156">
        <f t="shared" si="34"/>
        <v>0</v>
      </c>
      <c r="AA251" s="156">
        <f t="shared" si="35"/>
        <v>0</v>
      </c>
      <c r="AB251" s="156">
        <f t="shared" si="36"/>
        <v>0</v>
      </c>
      <c r="AC251" s="156">
        <f t="shared" si="37"/>
        <v>0</v>
      </c>
      <c r="AD251" s="156">
        <f t="shared" si="38"/>
        <v>0</v>
      </c>
      <c r="AE251" s="157"/>
      <c r="AF251" s="158"/>
      <c r="AG251" s="159"/>
      <c r="AO251" s="186" t="str">
        <f>IF(X251&gt;0,IF(AE251="受託",項目値マスタ!$G$2,項目値マスタ!$G$3),"")</f>
        <v/>
      </c>
      <c r="AP251" s="186">
        <f t="shared" si="39"/>
        <v>7.0000000000000007E-2</v>
      </c>
    </row>
    <row r="252" spans="1:42" ht="21.75" customHeight="1">
      <c r="A252" s="145"/>
      <c r="B252" s="146"/>
      <c r="C252" s="145"/>
      <c r="D252" s="146"/>
      <c r="E252" s="147"/>
      <c r="F252" s="148"/>
      <c r="G252" s="149"/>
      <c r="H252" s="149"/>
      <c r="I252" s="150"/>
      <c r="J252" s="151"/>
      <c r="K252" s="149"/>
      <c r="L252" s="152"/>
      <c r="M252" s="147"/>
      <c r="N252" s="153"/>
      <c r="O252" s="153"/>
      <c r="P252" s="153"/>
      <c r="Q252" s="153"/>
      <c r="R252" s="154"/>
      <c r="S252" s="155"/>
      <c r="T252" s="143"/>
      <c r="U252" s="143"/>
      <c r="V252" s="143"/>
      <c r="W252" s="156"/>
      <c r="X252" s="156">
        <f t="shared" si="33"/>
        <v>0</v>
      </c>
      <c r="Y252" s="156"/>
      <c r="Z252" s="156">
        <f t="shared" si="34"/>
        <v>0</v>
      </c>
      <c r="AA252" s="156">
        <f t="shared" si="35"/>
        <v>0</v>
      </c>
      <c r="AB252" s="156">
        <f t="shared" si="36"/>
        <v>0</v>
      </c>
      <c r="AC252" s="156">
        <f t="shared" si="37"/>
        <v>0</v>
      </c>
      <c r="AD252" s="156">
        <f t="shared" si="38"/>
        <v>0</v>
      </c>
      <c r="AE252" s="157"/>
      <c r="AF252" s="158"/>
      <c r="AG252" s="159"/>
      <c r="AO252" s="186" t="str">
        <f>IF(X252&gt;0,IF(AE252="受託",項目値マスタ!$G$2,項目値マスタ!$G$3),"")</f>
        <v/>
      </c>
      <c r="AP252" s="186">
        <f t="shared" si="39"/>
        <v>7.0000000000000007E-2</v>
      </c>
    </row>
    <row r="253" spans="1:42" ht="21.75" customHeight="1">
      <c r="A253" s="145"/>
      <c r="B253" s="146"/>
      <c r="C253" s="145"/>
      <c r="D253" s="146"/>
      <c r="E253" s="147"/>
      <c r="F253" s="148"/>
      <c r="G253" s="149"/>
      <c r="H253" s="149"/>
      <c r="I253" s="150"/>
      <c r="J253" s="151"/>
      <c r="K253" s="149"/>
      <c r="L253" s="152"/>
      <c r="M253" s="147"/>
      <c r="N253" s="153"/>
      <c r="O253" s="153"/>
      <c r="P253" s="153"/>
      <c r="Q253" s="153"/>
      <c r="R253" s="154"/>
      <c r="S253" s="155"/>
      <c r="T253" s="143"/>
      <c r="U253" s="143"/>
      <c r="V253" s="143"/>
      <c r="W253" s="156"/>
      <c r="X253" s="156">
        <f t="shared" si="33"/>
        <v>0</v>
      </c>
      <c r="Y253" s="156"/>
      <c r="Z253" s="156">
        <f t="shared" si="34"/>
        <v>0</v>
      </c>
      <c r="AA253" s="156">
        <f t="shared" si="35"/>
        <v>0</v>
      </c>
      <c r="AB253" s="156">
        <f t="shared" si="36"/>
        <v>0</v>
      </c>
      <c r="AC253" s="156">
        <f t="shared" si="37"/>
        <v>0</v>
      </c>
      <c r="AD253" s="156">
        <f t="shared" si="38"/>
        <v>0</v>
      </c>
      <c r="AE253" s="157"/>
      <c r="AF253" s="158"/>
      <c r="AG253" s="159"/>
      <c r="AO253" s="186" t="str">
        <f>IF(X253&gt;0,IF(AE253="受託",項目値マスタ!$G$2,項目値マスタ!$G$3),"")</f>
        <v/>
      </c>
      <c r="AP253" s="186">
        <f t="shared" si="39"/>
        <v>7.0000000000000007E-2</v>
      </c>
    </row>
    <row r="254" spans="1:42" ht="21.75" customHeight="1">
      <c r="A254" s="145"/>
      <c r="B254" s="146"/>
      <c r="C254" s="145"/>
      <c r="D254" s="146"/>
      <c r="E254" s="147"/>
      <c r="F254" s="148"/>
      <c r="G254" s="149"/>
      <c r="H254" s="149"/>
      <c r="I254" s="150"/>
      <c r="J254" s="151"/>
      <c r="K254" s="149"/>
      <c r="L254" s="152"/>
      <c r="M254" s="147"/>
      <c r="N254" s="153"/>
      <c r="O254" s="153"/>
      <c r="P254" s="153"/>
      <c r="Q254" s="153"/>
      <c r="R254" s="154"/>
      <c r="S254" s="155"/>
      <c r="T254" s="143"/>
      <c r="U254" s="143"/>
      <c r="V254" s="143"/>
      <c r="W254" s="156"/>
      <c r="X254" s="156">
        <f t="shared" si="33"/>
        <v>0</v>
      </c>
      <c r="Y254" s="156"/>
      <c r="Z254" s="156">
        <f t="shared" si="34"/>
        <v>0</v>
      </c>
      <c r="AA254" s="156">
        <f t="shared" si="35"/>
        <v>0</v>
      </c>
      <c r="AB254" s="156">
        <f t="shared" si="36"/>
        <v>0</v>
      </c>
      <c r="AC254" s="156">
        <f t="shared" si="37"/>
        <v>0</v>
      </c>
      <c r="AD254" s="156">
        <f t="shared" si="38"/>
        <v>0</v>
      </c>
      <c r="AE254" s="157"/>
      <c r="AF254" s="158"/>
      <c r="AG254" s="159"/>
      <c r="AO254" s="186" t="str">
        <f>IF(X254&gt;0,IF(AE254="受託",項目値マスタ!$G$2,項目値マスタ!$G$3),"")</f>
        <v/>
      </c>
      <c r="AP254" s="186">
        <f t="shared" si="39"/>
        <v>7.0000000000000007E-2</v>
      </c>
    </row>
    <row r="255" spans="1:42" ht="21.75" customHeight="1">
      <c r="A255" s="145"/>
      <c r="B255" s="146"/>
      <c r="C255" s="145"/>
      <c r="D255" s="146"/>
      <c r="E255" s="147"/>
      <c r="F255" s="148"/>
      <c r="G255" s="149"/>
      <c r="H255" s="149"/>
      <c r="I255" s="150"/>
      <c r="J255" s="151"/>
      <c r="K255" s="149"/>
      <c r="L255" s="152"/>
      <c r="M255" s="147"/>
      <c r="N255" s="153"/>
      <c r="O255" s="153"/>
      <c r="P255" s="153"/>
      <c r="Q255" s="153"/>
      <c r="R255" s="154"/>
      <c r="S255" s="155"/>
      <c r="T255" s="143"/>
      <c r="U255" s="143"/>
      <c r="V255" s="143"/>
      <c r="W255" s="156"/>
      <c r="X255" s="156">
        <f t="shared" si="33"/>
        <v>0</v>
      </c>
      <c r="Y255" s="156"/>
      <c r="Z255" s="156">
        <f t="shared" si="34"/>
        <v>0</v>
      </c>
      <c r="AA255" s="156">
        <f t="shared" si="35"/>
        <v>0</v>
      </c>
      <c r="AB255" s="156">
        <f t="shared" si="36"/>
        <v>0</v>
      </c>
      <c r="AC255" s="156">
        <f t="shared" si="37"/>
        <v>0</v>
      </c>
      <c r="AD255" s="156">
        <f t="shared" si="38"/>
        <v>0</v>
      </c>
      <c r="AE255" s="157"/>
      <c r="AF255" s="158"/>
      <c r="AG255" s="159"/>
      <c r="AO255" s="186" t="str">
        <f>IF(X255&gt;0,IF(AE255="受託",項目値マスタ!$G$2,項目値マスタ!$G$3),"")</f>
        <v/>
      </c>
      <c r="AP255" s="186">
        <f t="shared" si="39"/>
        <v>7.0000000000000007E-2</v>
      </c>
    </row>
    <row r="256" spans="1:42" ht="21.75" customHeight="1">
      <c r="A256" s="145"/>
      <c r="B256" s="146"/>
      <c r="C256" s="145"/>
      <c r="D256" s="146"/>
      <c r="E256" s="147"/>
      <c r="F256" s="148"/>
      <c r="G256" s="149"/>
      <c r="H256" s="149"/>
      <c r="I256" s="150"/>
      <c r="J256" s="151"/>
      <c r="K256" s="149"/>
      <c r="L256" s="152"/>
      <c r="M256" s="147"/>
      <c r="N256" s="153"/>
      <c r="O256" s="153"/>
      <c r="P256" s="153"/>
      <c r="Q256" s="153"/>
      <c r="R256" s="154"/>
      <c r="S256" s="155"/>
      <c r="T256" s="143"/>
      <c r="U256" s="143"/>
      <c r="V256" s="143"/>
      <c r="W256" s="156"/>
      <c r="X256" s="156">
        <f t="shared" si="33"/>
        <v>0</v>
      </c>
      <c r="Y256" s="156"/>
      <c r="Z256" s="156">
        <f t="shared" si="34"/>
        <v>0</v>
      </c>
      <c r="AA256" s="156">
        <f t="shared" si="35"/>
        <v>0</v>
      </c>
      <c r="AB256" s="156">
        <f t="shared" si="36"/>
        <v>0</v>
      </c>
      <c r="AC256" s="156">
        <f t="shared" si="37"/>
        <v>0</v>
      </c>
      <c r="AD256" s="156">
        <f t="shared" si="38"/>
        <v>0</v>
      </c>
      <c r="AE256" s="157"/>
      <c r="AF256" s="158"/>
      <c r="AG256" s="159"/>
      <c r="AO256" s="186" t="str">
        <f>IF(X256&gt;0,IF(AE256="受託",項目値マスタ!$G$2,項目値マスタ!$G$3),"")</f>
        <v/>
      </c>
      <c r="AP256" s="186">
        <f t="shared" si="39"/>
        <v>7.0000000000000007E-2</v>
      </c>
    </row>
    <row r="257" spans="1:42" ht="21.75" customHeight="1">
      <c r="A257" s="145"/>
      <c r="B257" s="146"/>
      <c r="C257" s="145"/>
      <c r="D257" s="146"/>
      <c r="E257" s="147"/>
      <c r="F257" s="148"/>
      <c r="G257" s="149"/>
      <c r="H257" s="149"/>
      <c r="I257" s="150"/>
      <c r="J257" s="151"/>
      <c r="K257" s="149"/>
      <c r="L257" s="152"/>
      <c r="M257" s="147"/>
      <c r="N257" s="153"/>
      <c r="O257" s="153"/>
      <c r="P257" s="153"/>
      <c r="Q257" s="153"/>
      <c r="R257" s="154"/>
      <c r="S257" s="155"/>
      <c r="T257" s="143"/>
      <c r="U257" s="143"/>
      <c r="V257" s="143"/>
      <c r="W257" s="156"/>
      <c r="X257" s="156">
        <f t="shared" si="33"/>
        <v>0</v>
      </c>
      <c r="Y257" s="156"/>
      <c r="Z257" s="156">
        <f t="shared" si="34"/>
        <v>0</v>
      </c>
      <c r="AA257" s="156">
        <f t="shared" si="35"/>
        <v>0</v>
      </c>
      <c r="AB257" s="156">
        <f t="shared" si="36"/>
        <v>0</v>
      </c>
      <c r="AC257" s="156">
        <f t="shared" si="37"/>
        <v>0</v>
      </c>
      <c r="AD257" s="156">
        <f t="shared" si="38"/>
        <v>0</v>
      </c>
      <c r="AE257" s="157"/>
      <c r="AF257" s="158"/>
      <c r="AG257" s="159"/>
      <c r="AO257" s="186" t="str">
        <f>IF(X257&gt;0,IF(AE257="受託",項目値マスタ!$G$2,項目値マスタ!$G$3),"")</f>
        <v/>
      </c>
      <c r="AP257" s="186">
        <f t="shared" si="39"/>
        <v>7.0000000000000007E-2</v>
      </c>
    </row>
    <row r="258" spans="1:42" ht="21.75" customHeight="1">
      <c r="A258" s="145"/>
      <c r="B258" s="146"/>
      <c r="C258" s="145"/>
      <c r="D258" s="146"/>
      <c r="E258" s="147"/>
      <c r="F258" s="148"/>
      <c r="G258" s="149"/>
      <c r="H258" s="149"/>
      <c r="I258" s="150"/>
      <c r="J258" s="151"/>
      <c r="K258" s="149"/>
      <c r="L258" s="152"/>
      <c r="M258" s="147"/>
      <c r="N258" s="153"/>
      <c r="O258" s="153"/>
      <c r="P258" s="153"/>
      <c r="Q258" s="153"/>
      <c r="R258" s="154"/>
      <c r="S258" s="155"/>
      <c r="T258" s="143"/>
      <c r="U258" s="143"/>
      <c r="V258" s="143"/>
      <c r="W258" s="156"/>
      <c r="X258" s="156">
        <f t="shared" si="33"/>
        <v>0</v>
      </c>
      <c r="Y258" s="156"/>
      <c r="Z258" s="156">
        <f t="shared" si="34"/>
        <v>0</v>
      </c>
      <c r="AA258" s="156">
        <f t="shared" si="35"/>
        <v>0</v>
      </c>
      <c r="AB258" s="156">
        <f t="shared" si="36"/>
        <v>0</v>
      </c>
      <c r="AC258" s="156">
        <f t="shared" si="37"/>
        <v>0</v>
      </c>
      <c r="AD258" s="156">
        <f t="shared" si="38"/>
        <v>0</v>
      </c>
      <c r="AE258" s="157"/>
      <c r="AF258" s="158"/>
      <c r="AG258" s="159"/>
      <c r="AO258" s="186" t="str">
        <f>IF(X258&gt;0,IF(AE258="受託",項目値マスタ!$G$2,項目値マスタ!$G$3),"")</f>
        <v/>
      </c>
      <c r="AP258" s="186">
        <f t="shared" si="39"/>
        <v>7.0000000000000007E-2</v>
      </c>
    </row>
    <row r="259" spans="1:42" ht="21.75" customHeight="1">
      <c r="A259" s="145"/>
      <c r="B259" s="146"/>
      <c r="C259" s="145"/>
      <c r="D259" s="146"/>
      <c r="E259" s="147"/>
      <c r="F259" s="148"/>
      <c r="G259" s="149"/>
      <c r="H259" s="149"/>
      <c r="I259" s="150"/>
      <c r="J259" s="151"/>
      <c r="K259" s="149"/>
      <c r="L259" s="152"/>
      <c r="M259" s="147"/>
      <c r="N259" s="153"/>
      <c r="O259" s="153"/>
      <c r="P259" s="153"/>
      <c r="Q259" s="153"/>
      <c r="R259" s="154"/>
      <c r="S259" s="155"/>
      <c r="T259" s="143"/>
      <c r="U259" s="143"/>
      <c r="V259" s="143"/>
      <c r="W259" s="156"/>
      <c r="X259" s="156">
        <f t="shared" si="33"/>
        <v>0</v>
      </c>
      <c r="Y259" s="156"/>
      <c r="Z259" s="156">
        <f t="shared" si="34"/>
        <v>0</v>
      </c>
      <c r="AA259" s="156">
        <f t="shared" si="35"/>
        <v>0</v>
      </c>
      <c r="AB259" s="156">
        <f t="shared" si="36"/>
        <v>0</v>
      </c>
      <c r="AC259" s="156">
        <f t="shared" si="37"/>
        <v>0</v>
      </c>
      <c r="AD259" s="156">
        <f t="shared" si="38"/>
        <v>0</v>
      </c>
      <c r="AE259" s="157"/>
      <c r="AF259" s="158"/>
      <c r="AG259" s="159"/>
      <c r="AO259" s="186" t="str">
        <f>IF(X259&gt;0,IF(AE259="受託",項目値マスタ!$G$2,項目値マスタ!$G$3),"")</f>
        <v/>
      </c>
      <c r="AP259" s="186">
        <f t="shared" si="39"/>
        <v>7.0000000000000007E-2</v>
      </c>
    </row>
    <row r="260" spans="1:42" ht="21.75" customHeight="1">
      <c r="A260" s="145"/>
      <c r="B260" s="146"/>
      <c r="C260" s="145"/>
      <c r="D260" s="146"/>
      <c r="E260" s="147"/>
      <c r="F260" s="148"/>
      <c r="G260" s="149"/>
      <c r="H260" s="149"/>
      <c r="I260" s="150"/>
      <c r="J260" s="151"/>
      <c r="K260" s="149"/>
      <c r="L260" s="152"/>
      <c r="M260" s="147"/>
      <c r="N260" s="153"/>
      <c r="O260" s="153"/>
      <c r="P260" s="153"/>
      <c r="Q260" s="153"/>
      <c r="R260" s="154"/>
      <c r="S260" s="155"/>
      <c r="T260" s="143"/>
      <c r="U260" s="143"/>
      <c r="V260" s="143"/>
      <c r="W260" s="156"/>
      <c r="X260" s="156">
        <f t="shared" si="33"/>
        <v>0</v>
      </c>
      <c r="Y260" s="156"/>
      <c r="Z260" s="156">
        <f t="shared" si="34"/>
        <v>0</v>
      </c>
      <c r="AA260" s="156">
        <f t="shared" si="35"/>
        <v>0</v>
      </c>
      <c r="AB260" s="156">
        <f t="shared" si="36"/>
        <v>0</v>
      </c>
      <c r="AC260" s="156">
        <f t="shared" si="37"/>
        <v>0</v>
      </c>
      <c r="AD260" s="156">
        <f t="shared" si="38"/>
        <v>0</v>
      </c>
      <c r="AE260" s="157"/>
      <c r="AF260" s="158"/>
      <c r="AG260" s="159"/>
      <c r="AO260" s="186" t="str">
        <f>IF(X260&gt;0,IF(AE260="受託",項目値マスタ!$G$2,項目値マスタ!$G$3),"")</f>
        <v/>
      </c>
      <c r="AP260" s="186">
        <f t="shared" si="39"/>
        <v>7.0000000000000007E-2</v>
      </c>
    </row>
    <row r="261" spans="1:42" ht="21.75" customHeight="1">
      <c r="A261" s="145"/>
      <c r="B261" s="146"/>
      <c r="C261" s="145"/>
      <c r="D261" s="146"/>
      <c r="E261" s="147"/>
      <c r="F261" s="148"/>
      <c r="G261" s="149"/>
      <c r="H261" s="149"/>
      <c r="I261" s="150"/>
      <c r="J261" s="151"/>
      <c r="K261" s="149"/>
      <c r="L261" s="152"/>
      <c r="M261" s="147"/>
      <c r="N261" s="153"/>
      <c r="O261" s="153"/>
      <c r="P261" s="153"/>
      <c r="Q261" s="153"/>
      <c r="R261" s="154"/>
      <c r="S261" s="155"/>
      <c r="T261" s="143"/>
      <c r="U261" s="143"/>
      <c r="V261" s="143"/>
      <c r="W261" s="156"/>
      <c r="X261" s="156">
        <f t="shared" si="33"/>
        <v>0</v>
      </c>
      <c r="Y261" s="156"/>
      <c r="Z261" s="156">
        <f t="shared" si="34"/>
        <v>0</v>
      </c>
      <c r="AA261" s="156">
        <f t="shared" si="35"/>
        <v>0</v>
      </c>
      <c r="AB261" s="156">
        <f t="shared" si="36"/>
        <v>0</v>
      </c>
      <c r="AC261" s="156">
        <f t="shared" si="37"/>
        <v>0</v>
      </c>
      <c r="AD261" s="156">
        <f t="shared" si="38"/>
        <v>0</v>
      </c>
      <c r="AE261" s="157"/>
      <c r="AF261" s="158"/>
      <c r="AG261" s="159"/>
      <c r="AO261" s="186" t="str">
        <f>IF(X261&gt;0,IF(AE261="受託",項目値マスタ!$G$2,項目値マスタ!$G$3),"")</f>
        <v/>
      </c>
      <c r="AP261" s="186">
        <f t="shared" si="39"/>
        <v>7.0000000000000007E-2</v>
      </c>
    </row>
    <row r="262" spans="1:42" ht="21.75" customHeight="1">
      <c r="A262" s="145"/>
      <c r="B262" s="146"/>
      <c r="C262" s="145"/>
      <c r="D262" s="146"/>
      <c r="E262" s="147"/>
      <c r="F262" s="148"/>
      <c r="G262" s="149"/>
      <c r="H262" s="149"/>
      <c r="I262" s="150"/>
      <c r="J262" s="151"/>
      <c r="K262" s="149"/>
      <c r="L262" s="152"/>
      <c r="M262" s="147"/>
      <c r="N262" s="153"/>
      <c r="O262" s="153"/>
      <c r="P262" s="153"/>
      <c r="Q262" s="153"/>
      <c r="R262" s="154"/>
      <c r="S262" s="155"/>
      <c r="T262" s="143"/>
      <c r="U262" s="143"/>
      <c r="V262" s="143"/>
      <c r="W262" s="156"/>
      <c r="X262" s="156">
        <f t="shared" si="33"/>
        <v>0</v>
      </c>
      <c r="Y262" s="156"/>
      <c r="Z262" s="156">
        <f t="shared" si="34"/>
        <v>0</v>
      </c>
      <c r="AA262" s="156">
        <f t="shared" si="35"/>
        <v>0</v>
      </c>
      <c r="AB262" s="156">
        <f t="shared" si="36"/>
        <v>0</v>
      </c>
      <c r="AC262" s="156">
        <f t="shared" si="37"/>
        <v>0</v>
      </c>
      <c r="AD262" s="156">
        <f t="shared" si="38"/>
        <v>0</v>
      </c>
      <c r="AE262" s="157"/>
      <c r="AF262" s="158"/>
      <c r="AG262" s="159"/>
      <c r="AO262" s="186" t="str">
        <f>IF(X262&gt;0,IF(AE262="受託",項目値マスタ!$G$2,項目値マスタ!$G$3),"")</f>
        <v/>
      </c>
      <c r="AP262" s="186">
        <f t="shared" si="39"/>
        <v>7.0000000000000007E-2</v>
      </c>
    </row>
    <row r="263" spans="1:42" ht="21.75" customHeight="1">
      <c r="A263" s="145"/>
      <c r="B263" s="146"/>
      <c r="C263" s="145"/>
      <c r="D263" s="146"/>
      <c r="E263" s="147"/>
      <c r="F263" s="148"/>
      <c r="G263" s="149"/>
      <c r="H263" s="149"/>
      <c r="I263" s="150"/>
      <c r="J263" s="151"/>
      <c r="K263" s="149"/>
      <c r="L263" s="152"/>
      <c r="M263" s="147"/>
      <c r="N263" s="153"/>
      <c r="O263" s="153"/>
      <c r="P263" s="153"/>
      <c r="Q263" s="153"/>
      <c r="R263" s="154"/>
      <c r="S263" s="155"/>
      <c r="T263" s="143"/>
      <c r="U263" s="143"/>
      <c r="V263" s="143"/>
      <c r="W263" s="156"/>
      <c r="X263" s="156">
        <f t="shared" si="33"/>
        <v>0</v>
      </c>
      <c r="Y263" s="156"/>
      <c r="Z263" s="156">
        <f t="shared" si="34"/>
        <v>0</v>
      </c>
      <c r="AA263" s="156">
        <f t="shared" si="35"/>
        <v>0</v>
      </c>
      <c r="AB263" s="156">
        <f t="shared" si="36"/>
        <v>0</v>
      </c>
      <c r="AC263" s="156">
        <f t="shared" si="37"/>
        <v>0</v>
      </c>
      <c r="AD263" s="156">
        <f t="shared" si="38"/>
        <v>0</v>
      </c>
      <c r="AE263" s="157"/>
      <c r="AF263" s="158"/>
      <c r="AG263" s="159"/>
      <c r="AO263" s="186" t="str">
        <f>IF(X263&gt;0,IF(AE263="受託",項目値マスタ!$G$2,項目値マスタ!$G$3),"")</f>
        <v/>
      </c>
      <c r="AP263" s="186">
        <f t="shared" si="39"/>
        <v>7.0000000000000007E-2</v>
      </c>
    </row>
    <row r="264" spans="1:42" ht="21.75" customHeight="1">
      <c r="A264" s="145"/>
      <c r="B264" s="146"/>
      <c r="C264" s="145"/>
      <c r="D264" s="146"/>
      <c r="E264" s="147"/>
      <c r="F264" s="148"/>
      <c r="G264" s="149"/>
      <c r="H264" s="149"/>
      <c r="I264" s="150"/>
      <c r="J264" s="151"/>
      <c r="K264" s="149"/>
      <c r="L264" s="152"/>
      <c r="M264" s="147"/>
      <c r="N264" s="153"/>
      <c r="O264" s="153"/>
      <c r="P264" s="153"/>
      <c r="Q264" s="153"/>
      <c r="R264" s="154"/>
      <c r="S264" s="155"/>
      <c r="T264" s="143"/>
      <c r="U264" s="143"/>
      <c r="V264" s="143"/>
      <c r="W264" s="156"/>
      <c r="X264" s="156">
        <f t="shared" si="33"/>
        <v>0</v>
      </c>
      <c r="Y264" s="156"/>
      <c r="Z264" s="156">
        <f t="shared" si="34"/>
        <v>0</v>
      </c>
      <c r="AA264" s="156">
        <f t="shared" si="35"/>
        <v>0</v>
      </c>
      <c r="AB264" s="156">
        <f t="shared" si="36"/>
        <v>0</v>
      </c>
      <c r="AC264" s="156">
        <f t="shared" si="37"/>
        <v>0</v>
      </c>
      <c r="AD264" s="156">
        <f t="shared" si="38"/>
        <v>0</v>
      </c>
      <c r="AE264" s="157"/>
      <c r="AF264" s="158"/>
      <c r="AG264" s="159"/>
      <c r="AO264" s="186" t="str">
        <f>IF(X264&gt;0,IF(AE264="受託",項目値マスタ!$G$2,項目値マスタ!$G$3),"")</f>
        <v/>
      </c>
      <c r="AP264" s="186">
        <f t="shared" si="39"/>
        <v>7.0000000000000007E-2</v>
      </c>
    </row>
    <row r="265" spans="1:42" ht="21.75" customHeight="1">
      <c r="A265" s="145"/>
      <c r="B265" s="146"/>
      <c r="C265" s="145"/>
      <c r="D265" s="146"/>
      <c r="E265" s="147"/>
      <c r="F265" s="148"/>
      <c r="G265" s="149"/>
      <c r="H265" s="149"/>
      <c r="I265" s="150"/>
      <c r="J265" s="151"/>
      <c r="K265" s="149"/>
      <c r="L265" s="152"/>
      <c r="M265" s="147"/>
      <c r="N265" s="153"/>
      <c r="O265" s="153"/>
      <c r="P265" s="153"/>
      <c r="Q265" s="153"/>
      <c r="R265" s="154"/>
      <c r="S265" s="155"/>
      <c r="T265" s="143"/>
      <c r="U265" s="143"/>
      <c r="V265" s="143"/>
      <c r="W265" s="156"/>
      <c r="X265" s="156">
        <f t="shared" si="33"/>
        <v>0</v>
      </c>
      <c r="Y265" s="156"/>
      <c r="Z265" s="156">
        <f t="shared" si="34"/>
        <v>0</v>
      </c>
      <c r="AA265" s="156">
        <f t="shared" si="35"/>
        <v>0</v>
      </c>
      <c r="AB265" s="156">
        <f t="shared" si="36"/>
        <v>0</v>
      </c>
      <c r="AC265" s="156">
        <f t="shared" si="37"/>
        <v>0</v>
      </c>
      <c r="AD265" s="156">
        <f t="shared" si="38"/>
        <v>0</v>
      </c>
      <c r="AE265" s="157"/>
      <c r="AF265" s="158"/>
      <c r="AG265" s="159"/>
      <c r="AO265" s="186" t="str">
        <f>IF(X265&gt;0,IF(AE265="受託",項目値マスタ!$G$2,項目値マスタ!$G$3),"")</f>
        <v/>
      </c>
      <c r="AP265" s="186">
        <f t="shared" si="39"/>
        <v>7.0000000000000007E-2</v>
      </c>
    </row>
    <row r="266" spans="1:42" ht="21.75" customHeight="1">
      <c r="A266" s="145"/>
      <c r="B266" s="146"/>
      <c r="C266" s="145"/>
      <c r="D266" s="146"/>
      <c r="E266" s="147"/>
      <c r="F266" s="148"/>
      <c r="G266" s="149"/>
      <c r="H266" s="149"/>
      <c r="I266" s="150"/>
      <c r="J266" s="151"/>
      <c r="K266" s="149"/>
      <c r="L266" s="152"/>
      <c r="M266" s="147"/>
      <c r="N266" s="153"/>
      <c r="O266" s="153"/>
      <c r="P266" s="153"/>
      <c r="Q266" s="153"/>
      <c r="R266" s="154"/>
      <c r="S266" s="155"/>
      <c r="T266" s="143"/>
      <c r="U266" s="143"/>
      <c r="V266" s="143"/>
      <c r="W266" s="156"/>
      <c r="X266" s="156">
        <f t="shared" si="33"/>
        <v>0</v>
      </c>
      <c r="Y266" s="156"/>
      <c r="Z266" s="156">
        <f t="shared" si="34"/>
        <v>0</v>
      </c>
      <c r="AA266" s="156">
        <f t="shared" si="35"/>
        <v>0</v>
      </c>
      <c r="AB266" s="156">
        <f t="shared" si="36"/>
        <v>0</v>
      </c>
      <c r="AC266" s="156">
        <f t="shared" si="37"/>
        <v>0</v>
      </c>
      <c r="AD266" s="156">
        <f t="shared" si="38"/>
        <v>0</v>
      </c>
      <c r="AE266" s="157"/>
      <c r="AF266" s="158"/>
      <c r="AG266" s="159"/>
      <c r="AO266" s="186" t="str">
        <f>IF(X266&gt;0,IF(AE266="受託",項目値マスタ!$G$2,項目値マスタ!$G$3),"")</f>
        <v/>
      </c>
      <c r="AP266" s="186">
        <f t="shared" si="39"/>
        <v>7.0000000000000007E-2</v>
      </c>
    </row>
    <row r="267" spans="1:42" ht="21.75" customHeight="1">
      <c r="A267" s="145"/>
      <c r="B267" s="146"/>
      <c r="C267" s="145"/>
      <c r="D267" s="146"/>
      <c r="E267" s="147"/>
      <c r="F267" s="148"/>
      <c r="G267" s="149"/>
      <c r="H267" s="149"/>
      <c r="I267" s="150"/>
      <c r="J267" s="151"/>
      <c r="K267" s="149"/>
      <c r="L267" s="152"/>
      <c r="M267" s="147"/>
      <c r="N267" s="153"/>
      <c r="O267" s="153"/>
      <c r="P267" s="153"/>
      <c r="Q267" s="153"/>
      <c r="R267" s="154"/>
      <c r="S267" s="155"/>
      <c r="T267" s="143"/>
      <c r="U267" s="143"/>
      <c r="V267" s="143"/>
      <c r="W267" s="156"/>
      <c r="X267" s="156">
        <f t="shared" si="33"/>
        <v>0</v>
      </c>
      <c r="Y267" s="156"/>
      <c r="Z267" s="156">
        <f t="shared" si="34"/>
        <v>0</v>
      </c>
      <c r="AA267" s="156">
        <f t="shared" si="35"/>
        <v>0</v>
      </c>
      <c r="AB267" s="156">
        <f t="shared" si="36"/>
        <v>0</v>
      </c>
      <c r="AC267" s="156">
        <f t="shared" si="37"/>
        <v>0</v>
      </c>
      <c r="AD267" s="156">
        <f t="shared" si="38"/>
        <v>0</v>
      </c>
      <c r="AE267" s="157"/>
      <c r="AF267" s="158"/>
      <c r="AG267" s="159"/>
      <c r="AO267" s="186" t="str">
        <f>IF(X267&gt;0,IF(AE267="受託",項目値マスタ!$G$2,項目値マスタ!$G$3),"")</f>
        <v/>
      </c>
      <c r="AP267" s="186">
        <f t="shared" si="39"/>
        <v>7.0000000000000007E-2</v>
      </c>
    </row>
    <row r="268" spans="1:42" ht="21.75" customHeight="1">
      <c r="A268" s="145"/>
      <c r="B268" s="146"/>
      <c r="C268" s="145"/>
      <c r="D268" s="146"/>
      <c r="E268" s="147"/>
      <c r="F268" s="148"/>
      <c r="G268" s="149"/>
      <c r="H268" s="149"/>
      <c r="I268" s="150"/>
      <c r="J268" s="151"/>
      <c r="K268" s="149"/>
      <c r="L268" s="152"/>
      <c r="M268" s="147"/>
      <c r="N268" s="153"/>
      <c r="O268" s="153"/>
      <c r="P268" s="153"/>
      <c r="Q268" s="153"/>
      <c r="R268" s="154"/>
      <c r="S268" s="155"/>
      <c r="T268" s="143"/>
      <c r="U268" s="143"/>
      <c r="V268" s="143"/>
      <c r="W268" s="156"/>
      <c r="X268" s="156">
        <f t="shared" si="33"/>
        <v>0</v>
      </c>
      <c r="Y268" s="156"/>
      <c r="Z268" s="156">
        <f t="shared" si="34"/>
        <v>0</v>
      </c>
      <c r="AA268" s="156">
        <f t="shared" si="35"/>
        <v>0</v>
      </c>
      <c r="AB268" s="156">
        <f t="shared" si="36"/>
        <v>0</v>
      </c>
      <c r="AC268" s="156">
        <f t="shared" si="37"/>
        <v>0</v>
      </c>
      <c r="AD268" s="156">
        <f t="shared" si="38"/>
        <v>0</v>
      </c>
      <c r="AE268" s="157"/>
      <c r="AF268" s="158"/>
      <c r="AG268" s="159"/>
      <c r="AO268" s="186" t="str">
        <f>IF(X268&gt;0,IF(AE268="受託",項目値マスタ!$G$2,項目値マスタ!$G$3),"")</f>
        <v/>
      </c>
      <c r="AP268" s="186">
        <f t="shared" si="39"/>
        <v>7.0000000000000007E-2</v>
      </c>
    </row>
    <row r="269" spans="1:42" ht="21.75" customHeight="1">
      <c r="A269" s="145"/>
      <c r="B269" s="146"/>
      <c r="C269" s="145"/>
      <c r="D269" s="146"/>
      <c r="E269" s="147"/>
      <c r="F269" s="148"/>
      <c r="G269" s="149"/>
      <c r="H269" s="149"/>
      <c r="I269" s="150"/>
      <c r="J269" s="151"/>
      <c r="K269" s="149"/>
      <c r="L269" s="152"/>
      <c r="M269" s="147"/>
      <c r="N269" s="153"/>
      <c r="O269" s="153"/>
      <c r="P269" s="153"/>
      <c r="Q269" s="153"/>
      <c r="R269" s="154"/>
      <c r="S269" s="155"/>
      <c r="T269" s="143"/>
      <c r="U269" s="143"/>
      <c r="V269" s="143"/>
      <c r="W269" s="156"/>
      <c r="X269" s="156">
        <f t="shared" si="33"/>
        <v>0</v>
      </c>
      <c r="Y269" s="156"/>
      <c r="Z269" s="156">
        <f t="shared" si="34"/>
        <v>0</v>
      </c>
      <c r="AA269" s="156">
        <f t="shared" si="35"/>
        <v>0</v>
      </c>
      <c r="AB269" s="156">
        <f t="shared" si="36"/>
        <v>0</v>
      </c>
      <c r="AC269" s="156">
        <f t="shared" si="37"/>
        <v>0</v>
      </c>
      <c r="AD269" s="156">
        <f t="shared" si="38"/>
        <v>0</v>
      </c>
      <c r="AE269" s="157"/>
      <c r="AF269" s="158"/>
      <c r="AG269" s="159"/>
      <c r="AO269" s="186" t="str">
        <f>IF(X269&gt;0,IF(AE269="受託",項目値マスタ!$G$2,項目値マスタ!$G$3),"")</f>
        <v/>
      </c>
      <c r="AP269" s="186">
        <f t="shared" si="39"/>
        <v>7.0000000000000007E-2</v>
      </c>
    </row>
    <row r="270" spans="1:42" ht="21.75" customHeight="1">
      <c r="A270" s="145"/>
      <c r="B270" s="146"/>
      <c r="C270" s="145"/>
      <c r="D270" s="146"/>
      <c r="E270" s="147"/>
      <c r="F270" s="148"/>
      <c r="G270" s="149"/>
      <c r="H270" s="149"/>
      <c r="I270" s="150"/>
      <c r="J270" s="151"/>
      <c r="K270" s="149"/>
      <c r="L270" s="152"/>
      <c r="M270" s="147"/>
      <c r="N270" s="153"/>
      <c r="O270" s="153"/>
      <c r="P270" s="153"/>
      <c r="Q270" s="153"/>
      <c r="R270" s="154"/>
      <c r="S270" s="155"/>
      <c r="T270" s="143"/>
      <c r="U270" s="143"/>
      <c r="V270" s="143"/>
      <c r="W270" s="156"/>
      <c r="X270" s="156">
        <f t="shared" si="33"/>
        <v>0</v>
      </c>
      <c r="Y270" s="156"/>
      <c r="Z270" s="156">
        <f t="shared" si="34"/>
        <v>0</v>
      </c>
      <c r="AA270" s="156">
        <f t="shared" si="35"/>
        <v>0</v>
      </c>
      <c r="AB270" s="156">
        <f t="shared" si="36"/>
        <v>0</v>
      </c>
      <c r="AC270" s="156">
        <f t="shared" si="37"/>
        <v>0</v>
      </c>
      <c r="AD270" s="156">
        <f t="shared" si="38"/>
        <v>0</v>
      </c>
      <c r="AE270" s="157"/>
      <c r="AF270" s="158"/>
      <c r="AG270" s="159"/>
      <c r="AO270" s="186" t="str">
        <f>IF(X270&gt;0,IF(AE270="受託",項目値マスタ!$G$2,項目値マスタ!$G$3),"")</f>
        <v/>
      </c>
      <c r="AP270" s="186">
        <f t="shared" si="39"/>
        <v>7.0000000000000007E-2</v>
      </c>
    </row>
    <row r="271" spans="1:42" ht="21.75" customHeight="1">
      <c r="A271" s="145"/>
      <c r="B271" s="146"/>
      <c r="C271" s="145"/>
      <c r="D271" s="146"/>
      <c r="E271" s="147"/>
      <c r="F271" s="148"/>
      <c r="G271" s="149"/>
      <c r="H271" s="149"/>
      <c r="I271" s="150"/>
      <c r="J271" s="151"/>
      <c r="K271" s="149"/>
      <c r="L271" s="152"/>
      <c r="M271" s="147"/>
      <c r="N271" s="153"/>
      <c r="O271" s="153"/>
      <c r="P271" s="153"/>
      <c r="Q271" s="153"/>
      <c r="R271" s="154"/>
      <c r="S271" s="155"/>
      <c r="T271" s="143"/>
      <c r="U271" s="143"/>
      <c r="V271" s="143"/>
      <c r="W271" s="156"/>
      <c r="X271" s="156">
        <f t="shared" si="33"/>
        <v>0</v>
      </c>
      <c r="Y271" s="156"/>
      <c r="Z271" s="156">
        <f t="shared" si="34"/>
        <v>0</v>
      </c>
      <c r="AA271" s="156">
        <f t="shared" si="35"/>
        <v>0</v>
      </c>
      <c r="AB271" s="156">
        <f t="shared" si="36"/>
        <v>0</v>
      </c>
      <c r="AC271" s="156">
        <f t="shared" si="37"/>
        <v>0</v>
      </c>
      <c r="AD271" s="156">
        <f t="shared" si="38"/>
        <v>0</v>
      </c>
      <c r="AE271" s="157"/>
      <c r="AF271" s="158"/>
      <c r="AG271" s="159"/>
      <c r="AO271" s="186" t="str">
        <f>IF(X271&gt;0,IF(AE271="受託",項目値マスタ!$G$2,項目値マスタ!$G$3),"")</f>
        <v/>
      </c>
      <c r="AP271" s="186">
        <f t="shared" si="39"/>
        <v>7.0000000000000007E-2</v>
      </c>
    </row>
    <row r="272" spans="1:42" ht="21.75" customHeight="1">
      <c r="A272" s="145"/>
      <c r="B272" s="146"/>
      <c r="C272" s="145"/>
      <c r="D272" s="146"/>
      <c r="E272" s="147"/>
      <c r="F272" s="148"/>
      <c r="G272" s="149"/>
      <c r="H272" s="149"/>
      <c r="I272" s="150"/>
      <c r="J272" s="151"/>
      <c r="K272" s="149"/>
      <c r="L272" s="152"/>
      <c r="M272" s="147"/>
      <c r="N272" s="153"/>
      <c r="O272" s="153"/>
      <c r="P272" s="153"/>
      <c r="Q272" s="153"/>
      <c r="R272" s="154"/>
      <c r="S272" s="155"/>
      <c r="T272" s="143"/>
      <c r="U272" s="143"/>
      <c r="V272" s="143"/>
      <c r="W272" s="156"/>
      <c r="X272" s="156">
        <f t="shared" si="33"/>
        <v>0</v>
      </c>
      <c r="Y272" s="156"/>
      <c r="Z272" s="156">
        <f t="shared" si="34"/>
        <v>0</v>
      </c>
      <c r="AA272" s="156">
        <f t="shared" si="35"/>
        <v>0</v>
      </c>
      <c r="AB272" s="156">
        <f t="shared" si="36"/>
        <v>0</v>
      </c>
      <c r="AC272" s="156">
        <f t="shared" si="37"/>
        <v>0</v>
      </c>
      <c r="AD272" s="156">
        <f t="shared" si="38"/>
        <v>0</v>
      </c>
      <c r="AE272" s="157"/>
      <c r="AF272" s="158"/>
      <c r="AG272" s="159"/>
      <c r="AO272" s="186" t="str">
        <f>IF(X272&gt;0,IF(AE272="受託",項目値マスタ!$G$2,項目値マスタ!$G$3),"")</f>
        <v/>
      </c>
      <c r="AP272" s="186">
        <f t="shared" si="39"/>
        <v>7.0000000000000007E-2</v>
      </c>
    </row>
    <row r="273" spans="1:42" ht="21.75" customHeight="1">
      <c r="A273" s="145"/>
      <c r="B273" s="146"/>
      <c r="C273" s="145"/>
      <c r="D273" s="146"/>
      <c r="E273" s="147"/>
      <c r="F273" s="148"/>
      <c r="G273" s="149"/>
      <c r="H273" s="149"/>
      <c r="I273" s="150"/>
      <c r="J273" s="151"/>
      <c r="K273" s="149"/>
      <c r="L273" s="152"/>
      <c r="M273" s="147"/>
      <c r="N273" s="153"/>
      <c r="O273" s="153"/>
      <c r="P273" s="153"/>
      <c r="Q273" s="153"/>
      <c r="R273" s="154"/>
      <c r="S273" s="155"/>
      <c r="T273" s="143"/>
      <c r="U273" s="143"/>
      <c r="V273" s="143"/>
      <c r="W273" s="156"/>
      <c r="X273" s="156">
        <f t="shared" si="33"/>
        <v>0</v>
      </c>
      <c r="Y273" s="156"/>
      <c r="Z273" s="156">
        <f t="shared" si="34"/>
        <v>0</v>
      </c>
      <c r="AA273" s="156">
        <f t="shared" si="35"/>
        <v>0</v>
      </c>
      <c r="AB273" s="156">
        <f t="shared" si="36"/>
        <v>0</v>
      </c>
      <c r="AC273" s="156">
        <f t="shared" si="37"/>
        <v>0</v>
      </c>
      <c r="AD273" s="156">
        <f t="shared" si="38"/>
        <v>0</v>
      </c>
      <c r="AE273" s="157"/>
      <c r="AF273" s="158"/>
      <c r="AG273" s="159"/>
      <c r="AO273" s="186" t="str">
        <f>IF(X273&gt;0,IF(AE273="受託",項目値マスタ!$G$2,項目値マスタ!$G$3),"")</f>
        <v/>
      </c>
      <c r="AP273" s="186">
        <f t="shared" si="39"/>
        <v>7.0000000000000007E-2</v>
      </c>
    </row>
    <row r="274" spans="1:42" ht="21.75" customHeight="1">
      <c r="A274" s="145"/>
      <c r="B274" s="146"/>
      <c r="C274" s="145"/>
      <c r="D274" s="146"/>
      <c r="E274" s="147"/>
      <c r="F274" s="148"/>
      <c r="G274" s="149"/>
      <c r="H274" s="149"/>
      <c r="I274" s="150"/>
      <c r="J274" s="151"/>
      <c r="K274" s="149"/>
      <c r="L274" s="152"/>
      <c r="M274" s="147"/>
      <c r="N274" s="153"/>
      <c r="O274" s="153"/>
      <c r="P274" s="153"/>
      <c r="Q274" s="153"/>
      <c r="R274" s="154"/>
      <c r="S274" s="155"/>
      <c r="T274" s="143"/>
      <c r="U274" s="143"/>
      <c r="V274" s="143"/>
      <c r="W274" s="156"/>
      <c r="X274" s="156">
        <f t="shared" si="33"/>
        <v>0</v>
      </c>
      <c r="Y274" s="156"/>
      <c r="Z274" s="156">
        <f t="shared" si="34"/>
        <v>0</v>
      </c>
      <c r="AA274" s="156">
        <f t="shared" si="35"/>
        <v>0</v>
      </c>
      <c r="AB274" s="156">
        <f t="shared" si="36"/>
        <v>0</v>
      </c>
      <c r="AC274" s="156">
        <f t="shared" si="37"/>
        <v>0</v>
      </c>
      <c r="AD274" s="156">
        <f t="shared" si="38"/>
        <v>0</v>
      </c>
      <c r="AE274" s="157"/>
      <c r="AF274" s="158"/>
      <c r="AG274" s="159"/>
      <c r="AO274" s="186" t="str">
        <f>IF(X274&gt;0,IF(AE274="受託",項目値マスタ!$G$2,項目値マスタ!$G$3),"")</f>
        <v/>
      </c>
      <c r="AP274" s="186">
        <f t="shared" si="39"/>
        <v>7.0000000000000007E-2</v>
      </c>
    </row>
    <row r="275" spans="1:42" ht="21.75" customHeight="1">
      <c r="A275" s="145"/>
      <c r="B275" s="146"/>
      <c r="C275" s="145"/>
      <c r="D275" s="146"/>
      <c r="E275" s="147"/>
      <c r="F275" s="148"/>
      <c r="G275" s="149"/>
      <c r="H275" s="149"/>
      <c r="I275" s="150"/>
      <c r="J275" s="151"/>
      <c r="K275" s="149"/>
      <c r="L275" s="152"/>
      <c r="M275" s="147"/>
      <c r="N275" s="153"/>
      <c r="O275" s="153"/>
      <c r="P275" s="153"/>
      <c r="Q275" s="153"/>
      <c r="R275" s="154"/>
      <c r="S275" s="155"/>
      <c r="T275" s="143"/>
      <c r="U275" s="143"/>
      <c r="V275" s="143"/>
      <c r="W275" s="156"/>
      <c r="X275" s="156">
        <f t="shared" si="33"/>
        <v>0</v>
      </c>
      <c r="Y275" s="156"/>
      <c r="Z275" s="156">
        <f t="shared" si="34"/>
        <v>0</v>
      </c>
      <c r="AA275" s="156">
        <f t="shared" si="35"/>
        <v>0</v>
      </c>
      <c r="AB275" s="156">
        <f t="shared" si="36"/>
        <v>0</v>
      </c>
      <c r="AC275" s="156">
        <f t="shared" si="37"/>
        <v>0</v>
      </c>
      <c r="AD275" s="156">
        <f t="shared" si="38"/>
        <v>0</v>
      </c>
      <c r="AE275" s="157"/>
      <c r="AF275" s="158"/>
      <c r="AG275" s="159"/>
      <c r="AO275" s="186" t="str">
        <f>IF(X275&gt;0,IF(AE275="受託",項目値マスタ!$G$2,項目値マスタ!$G$3),"")</f>
        <v/>
      </c>
      <c r="AP275" s="186">
        <f t="shared" si="39"/>
        <v>7.0000000000000007E-2</v>
      </c>
    </row>
    <row r="276" spans="1:42" ht="21.75" customHeight="1">
      <c r="A276" s="145"/>
      <c r="B276" s="146"/>
      <c r="C276" s="145"/>
      <c r="D276" s="146"/>
      <c r="E276" s="147"/>
      <c r="F276" s="148"/>
      <c r="G276" s="149"/>
      <c r="H276" s="149"/>
      <c r="I276" s="150"/>
      <c r="J276" s="151"/>
      <c r="K276" s="149"/>
      <c r="L276" s="152"/>
      <c r="M276" s="147"/>
      <c r="N276" s="153"/>
      <c r="O276" s="153"/>
      <c r="P276" s="153"/>
      <c r="Q276" s="153"/>
      <c r="R276" s="154"/>
      <c r="S276" s="155"/>
      <c r="T276" s="143"/>
      <c r="U276" s="143"/>
      <c r="V276" s="143"/>
      <c r="W276" s="156"/>
      <c r="X276" s="156">
        <f t="shared" si="33"/>
        <v>0</v>
      </c>
      <c r="Y276" s="156"/>
      <c r="Z276" s="156">
        <f t="shared" si="34"/>
        <v>0</v>
      </c>
      <c r="AA276" s="156">
        <f t="shared" si="35"/>
        <v>0</v>
      </c>
      <c r="AB276" s="156">
        <f t="shared" si="36"/>
        <v>0</v>
      </c>
      <c r="AC276" s="156">
        <f t="shared" si="37"/>
        <v>0</v>
      </c>
      <c r="AD276" s="156">
        <f t="shared" si="38"/>
        <v>0</v>
      </c>
      <c r="AE276" s="157"/>
      <c r="AF276" s="158"/>
      <c r="AG276" s="159"/>
      <c r="AO276" s="186" t="str">
        <f>IF(X276&gt;0,IF(AE276="受託",項目値マスタ!$G$2,項目値マスタ!$G$3),"")</f>
        <v/>
      </c>
      <c r="AP276" s="186">
        <f t="shared" si="39"/>
        <v>7.0000000000000007E-2</v>
      </c>
    </row>
    <row r="277" spans="1:42" ht="21.75" customHeight="1">
      <c r="A277" s="145"/>
      <c r="B277" s="146"/>
      <c r="C277" s="145"/>
      <c r="D277" s="146"/>
      <c r="E277" s="147"/>
      <c r="F277" s="148"/>
      <c r="G277" s="149"/>
      <c r="H277" s="149"/>
      <c r="I277" s="150"/>
      <c r="J277" s="151"/>
      <c r="K277" s="149"/>
      <c r="L277" s="152"/>
      <c r="M277" s="147"/>
      <c r="N277" s="153"/>
      <c r="O277" s="153"/>
      <c r="P277" s="153"/>
      <c r="Q277" s="153"/>
      <c r="R277" s="154"/>
      <c r="S277" s="155"/>
      <c r="T277" s="143"/>
      <c r="U277" s="143"/>
      <c r="V277" s="143"/>
      <c r="W277" s="156"/>
      <c r="X277" s="156">
        <f t="shared" si="33"/>
        <v>0</v>
      </c>
      <c r="Y277" s="156"/>
      <c r="Z277" s="156">
        <f t="shared" si="34"/>
        <v>0</v>
      </c>
      <c r="AA277" s="156">
        <f t="shared" si="35"/>
        <v>0</v>
      </c>
      <c r="AB277" s="156">
        <f t="shared" si="36"/>
        <v>0</v>
      </c>
      <c r="AC277" s="156">
        <f t="shared" si="37"/>
        <v>0</v>
      </c>
      <c r="AD277" s="156">
        <f t="shared" si="38"/>
        <v>0</v>
      </c>
      <c r="AE277" s="157"/>
      <c r="AF277" s="158"/>
      <c r="AG277" s="159"/>
      <c r="AO277" s="186" t="str">
        <f>IF(X277&gt;0,IF(AE277="受託",項目値マスタ!$G$2,項目値マスタ!$G$3),"")</f>
        <v/>
      </c>
      <c r="AP277" s="186">
        <f t="shared" si="39"/>
        <v>7.0000000000000007E-2</v>
      </c>
    </row>
    <row r="278" spans="1:42" ht="21.75" customHeight="1">
      <c r="A278" s="145"/>
      <c r="B278" s="146"/>
      <c r="C278" s="145"/>
      <c r="D278" s="146"/>
      <c r="E278" s="147"/>
      <c r="F278" s="148"/>
      <c r="G278" s="149"/>
      <c r="H278" s="149"/>
      <c r="I278" s="150"/>
      <c r="J278" s="151"/>
      <c r="K278" s="149"/>
      <c r="L278" s="152"/>
      <c r="M278" s="147"/>
      <c r="N278" s="153"/>
      <c r="O278" s="153"/>
      <c r="P278" s="153"/>
      <c r="Q278" s="153"/>
      <c r="R278" s="154"/>
      <c r="S278" s="155"/>
      <c r="T278" s="143"/>
      <c r="U278" s="143"/>
      <c r="V278" s="143"/>
      <c r="W278" s="156"/>
      <c r="X278" s="156">
        <f t="shared" si="33"/>
        <v>0</v>
      </c>
      <c r="Y278" s="156"/>
      <c r="Z278" s="156">
        <f t="shared" si="34"/>
        <v>0</v>
      </c>
      <c r="AA278" s="156">
        <f t="shared" si="35"/>
        <v>0</v>
      </c>
      <c r="AB278" s="156">
        <f t="shared" si="36"/>
        <v>0</v>
      </c>
      <c r="AC278" s="156">
        <f t="shared" si="37"/>
        <v>0</v>
      </c>
      <c r="AD278" s="156">
        <f t="shared" si="38"/>
        <v>0</v>
      </c>
      <c r="AE278" s="157"/>
      <c r="AF278" s="158"/>
      <c r="AG278" s="159"/>
      <c r="AO278" s="186" t="str">
        <f>IF(X278&gt;0,IF(AE278="受託",項目値マスタ!$G$2,項目値マスタ!$G$3),"")</f>
        <v/>
      </c>
      <c r="AP278" s="186">
        <f t="shared" si="39"/>
        <v>7.0000000000000007E-2</v>
      </c>
    </row>
    <row r="279" spans="1:42" ht="21.75" customHeight="1">
      <c r="A279" s="145"/>
      <c r="B279" s="146"/>
      <c r="C279" s="145"/>
      <c r="D279" s="146"/>
      <c r="E279" s="147"/>
      <c r="F279" s="148"/>
      <c r="G279" s="149"/>
      <c r="H279" s="149"/>
      <c r="I279" s="150"/>
      <c r="J279" s="151"/>
      <c r="K279" s="149"/>
      <c r="L279" s="152"/>
      <c r="M279" s="147"/>
      <c r="N279" s="153"/>
      <c r="O279" s="153"/>
      <c r="P279" s="153"/>
      <c r="Q279" s="153"/>
      <c r="R279" s="154"/>
      <c r="S279" s="155"/>
      <c r="T279" s="143"/>
      <c r="U279" s="143"/>
      <c r="V279" s="143"/>
      <c r="W279" s="156"/>
      <c r="X279" s="156">
        <f t="shared" si="33"/>
        <v>0</v>
      </c>
      <c r="Y279" s="156"/>
      <c r="Z279" s="156">
        <f t="shared" si="34"/>
        <v>0</v>
      </c>
      <c r="AA279" s="156">
        <f t="shared" si="35"/>
        <v>0</v>
      </c>
      <c r="AB279" s="156">
        <f t="shared" si="36"/>
        <v>0</v>
      </c>
      <c r="AC279" s="156">
        <f t="shared" si="37"/>
        <v>0</v>
      </c>
      <c r="AD279" s="156">
        <f t="shared" si="38"/>
        <v>0</v>
      </c>
      <c r="AE279" s="157"/>
      <c r="AF279" s="158"/>
      <c r="AG279" s="159"/>
      <c r="AO279" s="186" t="str">
        <f>IF(X279&gt;0,IF(AE279="受託",項目値マスタ!$G$2,項目値マスタ!$G$3),"")</f>
        <v/>
      </c>
      <c r="AP279" s="186">
        <f t="shared" si="39"/>
        <v>7.0000000000000007E-2</v>
      </c>
    </row>
    <row r="280" spans="1:42" ht="21.75" customHeight="1">
      <c r="A280" s="145"/>
      <c r="B280" s="146"/>
      <c r="C280" s="145"/>
      <c r="D280" s="146"/>
      <c r="E280" s="147"/>
      <c r="F280" s="148"/>
      <c r="G280" s="149"/>
      <c r="H280" s="149"/>
      <c r="I280" s="150"/>
      <c r="J280" s="151"/>
      <c r="K280" s="149"/>
      <c r="L280" s="152"/>
      <c r="M280" s="147"/>
      <c r="N280" s="153"/>
      <c r="O280" s="153"/>
      <c r="P280" s="153"/>
      <c r="Q280" s="153"/>
      <c r="R280" s="154"/>
      <c r="S280" s="155"/>
      <c r="T280" s="143"/>
      <c r="U280" s="143"/>
      <c r="V280" s="143"/>
      <c r="W280" s="156"/>
      <c r="X280" s="156">
        <f t="shared" si="33"/>
        <v>0</v>
      </c>
      <c r="Y280" s="156"/>
      <c r="Z280" s="156">
        <f t="shared" si="34"/>
        <v>0</v>
      </c>
      <c r="AA280" s="156">
        <f t="shared" si="35"/>
        <v>0</v>
      </c>
      <c r="AB280" s="156">
        <f t="shared" si="36"/>
        <v>0</v>
      </c>
      <c r="AC280" s="156">
        <f t="shared" si="37"/>
        <v>0</v>
      </c>
      <c r="AD280" s="156">
        <f t="shared" si="38"/>
        <v>0</v>
      </c>
      <c r="AE280" s="157"/>
      <c r="AF280" s="158"/>
      <c r="AG280" s="159"/>
      <c r="AO280" s="186" t="str">
        <f>IF(X280&gt;0,IF(AE280="受託",項目値マスタ!$G$2,項目値マスタ!$G$3),"")</f>
        <v/>
      </c>
      <c r="AP280" s="186">
        <f t="shared" si="39"/>
        <v>7.0000000000000007E-2</v>
      </c>
    </row>
    <row r="281" spans="1:42" ht="21.75" customHeight="1">
      <c r="A281" s="145"/>
      <c r="B281" s="146"/>
      <c r="C281" s="145"/>
      <c r="D281" s="146"/>
      <c r="E281" s="147"/>
      <c r="F281" s="148"/>
      <c r="G281" s="149"/>
      <c r="H281" s="149"/>
      <c r="I281" s="150"/>
      <c r="J281" s="151"/>
      <c r="K281" s="149"/>
      <c r="L281" s="152"/>
      <c r="M281" s="147"/>
      <c r="N281" s="153"/>
      <c r="O281" s="153"/>
      <c r="P281" s="153"/>
      <c r="Q281" s="153"/>
      <c r="R281" s="154"/>
      <c r="S281" s="155"/>
      <c r="T281" s="143"/>
      <c r="U281" s="143"/>
      <c r="V281" s="143"/>
      <c r="W281" s="156"/>
      <c r="X281" s="156">
        <f t="shared" si="33"/>
        <v>0</v>
      </c>
      <c r="Y281" s="156"/>
      <c r="Z281" s="156">
        <f t="shared" si="34"/>
        <v>0</v>
      </c>
      <c r="AA281" s="156">
        <f t="shared" si="35"/>
        <v>0</v>
      </c>
      <c r="AB281" s="156">
        <f t="shared" si="36"/>
        <v>0</v>
      </c>
      <c r="AC281" s="156">
        <f t="shared" si="37"/>
        <v>0</v>
      </c>
      <c r="AD281" s="156">
        <f t="shared" si="38"/>
        <v>0</v>
      </c>
      <c r="AE281" s="157"/>
      <c r="AF281" s="158"/>
      <c r="AG281" s="159"/>
      <c r="AO281" s="186" t="str">
        <f>IF(X281&gt;0,IF(AE281="受託",項目値マスタ!$G$2,項目値マスタ!$G$3),"")</f>
        <v/>
      </c>
      <c r="AP281" s="186">
        <f t="shared" si="39"/>
        <v>7.0000000000000007E-2</v>
      </c>
    </row>
    <row r="282" spans="1:42" ht="21.75" customHeight="1">
      <c r="A282" s="145"/>
      <c r="B282" s="146"/>
      <c r="C282" s="145"/>
      <c r="D282" s="146"/>
      <c r="E282" s="147"/>
      <c r="F282" s="148"/>
      <c r="G282" s="149"/>
      <c r="H282" s="149"/>
      <c r="I282" s="150"/>
      <c r="J282" s="151"/>
      <c r="K282" s="149"/>
      <c r="L282" s="152"/>
      <c r="M282" s="147"/>
      <c r="N282" s="153"/>
      <c r="O282" s="153"/>
      <c r="P282" s="153"/>
      <c r="Q282" s="153"/>
      <c r="R282" s="154"/>
      <c r="S282" s="155"/>
      <c r="T282" s="143"/>
      <c r="U282" s="143"/>
      <c r="V282" s="143"/>
      <c r="W282" s="156"/>
      <c r="X282" s="156">
        <f t="shared" si="33"/>
        <v>0</v>
      </c>
      <c r="Y282" s="156"/>
      <c r="Z282" s="156">
        <f t="shared" si="34"/>
        <v>0</v>
      </c>
      <c r="AA282" s="156">
        <f t="shared" si="35"/>
        <v>0</v>
      </c>
      <c r="AB282" s="156">
        <f t="shared" si="36"/>
        <v>0</v>
      </c>
      <c r="AC282" s="156">
        <f t="shared" si="37"/>
        <v>0</v>
      </c>
      <c r="AD282" s="156">
        <f t="shared" si="38"/>
        <v>0</v>
      </c>
      <c r="AE282" s="157"/>
      <c r="AF282" s="158"/>
      <c r="AG282" s="159"/>
      <c r="AO282" s="186" t="str">
        <f>IF(X282&gt;0,IF(AE282="受託",項目値マスタ!$G$2,項目値マスタ!$G$3),"")</f>
        <v/>
      </c>
      <c r="AP282" s="186">
        <f t="shared" si="39"/>
        <v>7.0000000000000007E-2</v>
      </c>
    </row>
    <row r="283" spans="1:42" ht="21.75" customHeight="1">
      <c r="A283" s="145"/>
      <c r="B283" s="146"/>
      <c r="C283" s="145"/>
      <c r="D283" s="146"/>
      <c r="E283" s="147"/>
      <c r="F283" s="148"/>
      <c r="G283" s="149"/>
      <c r="H283" s="149"/>
      <c r="I283" s="150"/>
      <c r="J283" s="151"/>
      <c r="K283" s="149"/>
      <c r="L283" s="152"/>
      <c r="M283" s="147"/>
      <c r="N283" s="153"/>
      <c r="O283" s="153"/>
      <c r="P283" s="153"/>
      <c r="Q283" s="153"/>
      <c r="R283" s="154"/>
      <c r="S283" s="155"/>
      <c r="T283" s="143"/>
      <c r="U283" s="143"/>
      <c r="V283" s="143"/>
      <c r="W283" s="156"/>
      <c r="X283" s="156">
        <f t="shared" si="33"/>
        <v>0</v>
      </c>
      <c r="Y283" s="156"/>
      <c r="Z283" s="156">
        <f t="shared" si="34"/>
        <v>0</v>
      </c>
      <c r="AA283" s="156">
        <f t="shared" si="35"/>
        <v>0</v>
      </c>
      <c r="AB283" s="156">
        <f t="shared" si="36"/>
        <v>0</v>
      </c>
      <c r="AC283" s="156">
        <f t="shared" si="37"/>
        <v>0</v>
      </c>
      <c r="AD283" s="156">
        <f t="shared" si="38"/>
        <v>0</v>
      </c>
      <c r="AE283" s="157"/>
      <c r="AF283" s="158"/>
      <c r="AG283" s="159"/>
      <c r="AO283" s="186" t="str">
        <f>IF(X283&gt;0,IF(AE283="受託",項目値マスタ!$G$2,項目値マスタ!$G$3),"")</f>
        <v/>
      </c>
      <c r="AP283" s="186">
        <f t="shared" si="39"/>
        <v>7.0000000000000007E-2</v>
      </c>
    </row>
    <row r="284" spans="1:42" ht="21.75" customHeight="1">
      <c r="A284" s="145"/>
      <c r="B284" s="146"/>
      <c r="C284" s="145"/>
      <c r="D284" s="146"/>
      <c r="E284" s="147"/>
      <c r="F284" s="148"/>
      <c r="G284" s="149"/>
      <c r="H284" s="149"/>
      <c r="I284" s="150"/>
      <c r="J284" s="151"/>
      <c r="K284" s="149"/>
      <c r="L284" s="152"/>
      <c r="M284" s="147"/>
      <c r="N284" s="153"/>
      <c r="O284" s="153"/>
      <c r="P284" s="153"/>
      <c r="Q284" s="153"/>
      <c r="R284" s="154"/>
      <c r="S284" s="155"/>
      <c r="T284" s="143"/>
      <c r="U284" s="143"/>
      <c r="V284" s="143"/>
      <c r="W284" s="156"/>
      <c r="X284" s="156">
        <f t="shared" si="33"/>
        <v>0</v>
      </c>
      <c r="Y284" s="156"/>
      <c r="Z284" s="156">
        <f t="shared" si="34"/>
        <v>0</v>
      </c>
      <c r="AA284" s="156">
        <f t="shared" si="35"/>
        <v>0</v>
      </c>
      <c r="AB284" s="156">
        <f t="shared" si="36"/>
        <v>0</v>
      </c>
      <c r="AC284" s="156">
        <f t="shared" si="37"/>
        <v>0</v>
      </c>
      <c r="AD284" s="156">
        <f t="shared" si="38"/>
        <v>0</v>
      </c>
      <c r="AE284" s="157"/>
      <c r="AF284" s="158"/>
      <c r="AG284" s="159"/>
      <c r="AO284" s="186" t="str">
        <f>IF(X284&gt;0,IF(AE284="受託",項目値マスタ!$G$2,項目値マスタ!$G$3),"")</f>
        <v/>
      </c>
      <c r="AP284" s="186">
        <f t="shared" si="39"/>
        <v>7.0000000000000007E-2</v>
      </c>
    </row>
    <row r="285" spans="1:42" ht="21.75" customHeight="1">
      <c r="A285" s="145"/>
      <c r="B285" s="146"/>
      <c r="C285" s="145"/>
      <c r="D285" s="146"/>
      <c r="E285" s="147"/>
      <c r="F285" s="148"/>
      <c r="G285" s="149"/>
      <c r="H285" s="149"/>
      <c r="I285" s="150"/>
      <c r="J285" s="151"/>
      <c r="K285" s="149"/>
      <c r="L285" s="152"/>
      <c r="M285" s="147"/>
      <c r="N285" s="153"/>
      <c r="O285" s="153"/>
      <c r="P285" s="153"/>
      <c r="Q285" s="153"/>
      <c r="R285" s="154"/>
      <c r="S285" s="155"/>
      <c r="T285" s="143"/>
      <c r="U285" s="143"/>
      <c r="V285" s="143"/>
      <c r="W285" s="156"/>
      <c r="X285" s="156">
        <f t="shared" si="33"/>
        <v>0</v>
      </c>
      <c r="Y285" s="156"/>
      <c r="Z285" s="156">
        <f t="shared" si="34"/>
        <v>0</v>
      </c>
      <c r="AA285" s="156">
        <f t="shared" si="35"/>
        <v>0</v>
      </c>
      <c r="AB285" s="156">
        <f t="shared" si="36"/>
        <v>0</v>
      </c>
      <c r="AC285" s="156">
        <f t="shared" si="37"/>
        <v>0</v>
      </c>
      <c r="AD285" s="156">
        <f t="shared" si="38"/>
        <v>0</v>
      </c>
      <c r="AE285" s="157"/>
      <c r="AF285" s="158"/>
      <c r="AG285" s="159"/>
      <c r="AO285" s="186" t="str">
        <f>IF(X285&gt;0,IF(AE285="受託",項目値マスタ!$G$2,項目値マスタ!$G$3),"")</f>
        <v/>
      </c>
      <c r="AP285" s="186">
        <f t="shared" si="39"/>
        <v>7.0000000000000007E-2</v>
      </c>
    </row>
    <row r="286" spans="1:42" ht="21.75" customHeight="1">
      <c r="A286" s="145"/>
      <c r="B286" s="146"/>
      <c r="C286" s="145"/>
      <c r="D286" s="146"/>
      <c r="E286" s="147"/>
      <c r="F286" s="148"/>
      <c r="G286" s="149"/>
      <c r="H286" s="149"/>
      <c r="I286" s="150"/>
      <c r="J286" s="151"/>
      <c r="K286" s="149"/>
      <c r="L286" s="152"/>
      <c r="M286" s="147"/>
      <c r="N286" s="153"/>
      <c r="O286" s="153"/>
      <c r="P286" s="153"/>
      <c r="Q286" s="153"/>
      <c r="R286" s="154"/>
      <c r="S286" s="155"/>
      <c r="T286" s="143"/>
      <c r="U286" s="143"/>
      <c r="V286" s="143"/>
      <c r="W286" s="156"/>
      <c r="X286" s="156">
        <f t="shared" si="33"/>
        <v>0</v>
      </c>
      <c r="Y286" s="156"/>
      <c r="Z286" s="156">
        <f t="shared" si="34"/>
        <v>0</v>
      </c>
      <c r="AA286" s="156">
        <f t="shared" si="35"/>
        <v>0</v>
      </c>
      <c r="AB286" s="156">
        <f t="shared" si="36"/>
        <v>0</v>
      </c>
      <c r="AC286" s="156">
        <f t="shared" si="37"/>
        <v>0</v>
      </c>
      <c r="AD286" s="156">
        <f t="shared" si="38"/>
        <v>0</v>
      </c>
      <c r="AE286" s="157"/>
      <c r="AF286" s="158"/>
      <c r="AG286" s="159"/>
      <c r="AO286" s="186" t="str">
        <f>IF(X286&gt;0,IF(AE286="受託",項目値マスタ!$G$2,項目値マスタ!$G$3),"")</f>
        <v/>
      </c>
      <c r="AP286" s="186">
        <f t="shared" si="39"/>
        <v>7.0000000000000007E-2</v>
      </c>
    </row>
    <row r="287" spans="1:42" ht="21.75" customHeight="1">
      <c r="A287" s="145"/>
      <c r="B287" s="146"/>
      <c r="C287" s="145"/>
      <c r="D287" s="146"/>
      <c r="E287" s="147"/>
      <c r="F287" s="148"/>
      <c r="G287" s="149"/>
      <c r="H287" s="149"/>
      <c r="I287" s="150"/>
      <c r="J287" s="151"/>
      <c r="K287" s="149"/>
      <c r="L287" s="152"/>
      <c r="M287" s="147"/>
      <c r="N287" s="153"/>
      <c r="O287" s="153"/>
      <c r="P287" s="153"/>
      <c r="Q287" s="153"/>
      <c r="R287" s="154"/>
      <c r="S287" s="155"/>
      <c r="T287" s="143"/>
      <c r="U287" s="143"/>
      <c r="V287" s="143"/>
      <c r="W287" s="156"/>
      <c r="X287" s="156">
        <f t="shared" ref="X287:X350" si="40">ROUNDDOWN(W287*AP287,0)</f>
        <v>0</v>
      </c>
      <c r="Y287" s="156"/>
      <c r="Z287" s="156">
        <f t="shared" ref="Z287:Z350" si="41">IF(C287=$AH$1,ROUNDDOWN(X287*0.1,0),0)</f>
        <v>0</v>
      </c>
      <c r="AA287" s="156">
        <f t="shared" ref="AA287:AA350" si="42">ROUND(Z287*0.08,0)</f>
        <v>0</v>
      </c>
      <c r="AB287" s="156">
        <f t="shared" ref="AB287:AB350" si="43">SUM(Z287:AA287)</f>
        <v>0</v>
      </c>
      <c r="AC287" s="156">
        <f t="shared" ref="AC287:AC350" si="44">SUM(Y287+AB287)</f>
        <v>0</v>
      </c>
      <c r="AD287" s="156">
        <f t="shared" ref="AD287:AD350" si="45">X287-AC287</f>
        <v>0</v>
      </c>
      <c r="AE287" s="157"/>
      <c r="AF287" s="158"/>
      <c r="AG287" s="159"/>
      <c r="AO287" s="186" t="str">
        <f>IF(X287&gt;0,IF(AE287="受託",項目値マスタ!$G$2,項目値マスタ!$G$3),"")</f>
        <v/>
      </c>
      <c r="AP287" s="186">
        <f t="shared" ref="AP287:AP350" si="46">IF(N287="間伐",0.05,0.07)</f>
        <v>7.0000000000000007E-2</v>
      </c>
    </row>
    <row r="288" spans="1:42" ht="21.75" customHeight="1">
      <c r="A288" s="145"/>
      <c r="B288" s="146"/>
      <c r="C288" s="145"/>
      <c r="D288" s="146"/>
      <c r="E288" s="147"/>
      <c r="F288" s="148"/>
      <c r="G288" s="149"/>
      <c r="H288" s="149"/>
      <c r="I288" s="150"/>
      <c r="J288" s="151"/>
      <c r="K288" s="149"/>
      <c r="L288" s="152"/>
      <c r="M288" s="147"/>
      <c r="N288" s="153"/>
      <c r="O288" s="153"/>
      <c r="P288" s="153"/>
      <c r="Q288" s="153"/>
      <c r="R288" s="154"/>
      <c r="S288" s="155"/>
      <c r="T288" s="143"/>
      <c r="U288" s="143"/>
      <c r="V288" s="143"/>
      <c r="W288" s="156"/>
      <c r="X288" s="156">
        <f t="shared" si="40"/>
        <v>0</v>
      </c>
      <c r="Y288" s="156"/>
      <c r="Z288" s="156">
        <f t="shared" si="41"/>
        <v>0</v>
      </c>
      <c r="AA288" s="156">
        <f t="shared" si="42"/>
        <v>0</v>
      </c>
      <c r="AB288" s="156">
        <f t="shared" si="43"/>
        <v>0</v>
      </c>
      <c r="AC288" s="156">
        <f t="shared" si="44"/>
        <v>0</v>
      </c>
      <c r="AD288" s="156">
        <f t="shared" si="45"/>
        <v>0</v>
      </c>
      <c r="AE288" s="157"/>
      <c r="AF288" s="158"/>
      <c r="AG288" s="159"/>
      <c r="AO288" s="186" t="str">
        <f>IF(X288&gt;0,IF(AE288="受託",項目値マスタ!$G$2,項目値マスタ!$G$3),"")</f>
        <v/>
      </c>
      <c r="AP288" s="186">
        <f t="shared" si="46"/>
        <v>7.0000000000000007E-2</v>
      </c>
    </row>
    <row r="289" spans="1:42" ht="21.75" customHeight="1">
      <c r="A289" s="145"/>
      <c r="B289" s="146"/>
      <c r="C289" s="145"/>
      <c r="D289" s="146"/>
      <c r="E289" s="147"/>
      <c r="F289" s="148"/>
      <c r="G289" s="149"/>
      <c r="H289" s="149"/>
      <c r="I289" s="150"/>
      <c r="J289" s="151"/>
      <c r="K289" s="149"/>
      <c r="L289" s="152"/>
      <c r="M289" s="147"/>
      <c r="N289" s="153"/>
      <c r="O289" s="153"/>
      <c r="P289" s="153"/>
      <c r="Q289" s="153"/>
      <c r="R289" s="154"/>
      <c r="S289" s="155"/>
      <c r="T289" s="143"/>
      <c r="U289" s="143"/>
      <c r="V289" s="143"/>
      <c r="W289" s="156"/>
      <c r="X289" s="156">
        <f t="shared" si="40"/>
        <v>0</v>
      </c>
      <c r="Y289" s="156"/>
      <c r="Z289" s="156">
        <f t="shared" si="41"/>
        <v>0</v>
      </c>
      <c r="AA289" s="156">
        <f t="shared" si="42"/>
        <v>0</v>
      </c>
      <c r="AB289" s="156">
        <f t="shared" si="43"/>
        <v>0</v>
      </c>
      <c r="AC289" s="156">
        <f t="shared" si="44"/>
        <v>0</v>
      </c>
      <c r="AD289" s="156">
        <f t="shared" si="45"/>
        <v>0</v>
      </c>
      <c r="AE289" s="157"/>
      <c r="AF289" s="158"/>
      <c r="AG289" s="159"/>
      <c r="AO289" s="186" t="str">
        <f>IF(X289&gt;0,IF(AE289="受託",項目値マスタ!$G$2,項目値マスタ!$G$3),"")</f>
        <v/>
      </c>
      <c r="AP289" s="186">
        <f t="shared" si="46"/>
        <v>7.0000000000000007E-2</v>
      </c>
    </row>
    <row r="290" spans="1:42" ht="21.75" customHeight="1">
      <c r="A290" s="145"/>
      <c r="B290" s="146"/>
      <c r="C290" s="145"/>
      <c r="D290" s="146"/>
      <c r="E290" s="147"/>
      <c r="F290" s="148"/>
      <c r="G290" s="149"/>
      <c r="H290" s="149"/>
      <c r="I290" s="150"/>
      <c r="J290" s="151"/>
      <c r="K290" s="149"/>
      <c r="L290" s="152"/>
      <c r="M290" s="147"/>
      <c r="N290" s="153"/>
      <c r="O290" s="153"/>
      <c r="P290" s="153"/>
      <c r="Q290" s="153"/>
      <c r="R290" s="154"/>
      <c r="S290" s="155"/>
      <c r="T290" s="143"/>
      <c r="U290" s="143"/>
      <c r="V290" s="143"/>
      <c r="W290" s="156"/>
      <c r="X290" s="156">
        <f t="shared" si="40"/>
        <v>0</v>
      </c>
      <c r="Y290" s="156"/>
      <c r="Z290" s="156">
        <f t="shared" si="41"/>
        <v>0</v>
      </c>
      <c r="AA290" s="156">
        <f t="shared" si="42"/>
        <v>0</v>
      </c>
      <c r="AB290" s="156">
        <f t="shared" si="43"/>
        <v>0</v>
      </c>
      <c r="AC290" s="156">
        <f t="shared" si="44"/>
        <v>0</v>
      </c>
      <c r="AD290" s="156">
        <f t="shared" si="45"/>
        <v>0</v>
      </c>
      <c r="AE290" s="157"/>
      <c r="AF290" s="158"/>
      <c r="AG290" s="159"/>
      <c r="AO290" s="186" t="str">
        <f>IF(X290&gt;0,IF(AE290="受託",項目値マスタ!$G$2,項目値マスタ!$G$3),"")</f>
        <v/>
      </c>
      <c r="AP290" s="186">
        <f t="shared" si="46"/>
        <v>7.0000000000000007E-2</v>
      </c>
    </row>
    <row r="291" spans="1:42" ht="21.75" customHeight="1">
      <c r="A291" s="145"/>
      <c r="B291" s="146"/>
      <c r="C291" s="145"/>
      <c r="D291" s="146"/>
      <c r="E291" s="147"/>
      <c r="F291" s="148"/>
      <c r="G291" s="149"/>
      <c r="H291" s="149"/>
      <c r="I291" s="150"/>
      <c r="J291" s="151"/>
      <c r="K291" s="149"/>
      <c r="L291" s="152"/>
      <c r="M291" s="147"/>
      <c r="N291" s="153"/>
      <c r="O291" s="153"/>
      <c r="P291" s="153"/>
      <c r="Q291" s="153"/>
      <c r="R291" s="154"/>
      <c r="S291" s="155"/>
      <c r="T291" s="143"/>
      <c r="U291" s="143"/>
      <c r="V291" s="143"/>
      <c r="W291" s="156"/>
      <c r="X291" s="156">
        <f t="shared" si="40"/>
        <v>0</v>
      </c>
      <c r="Y291" s="156"/>
      <c r="Z291" s="156">
        <f t="shared" si="41"/>
        <v>0</v>
      </c>
      <c r="AA291" s="156">
        <f t="shared" si="42"/>
        <v>0</v>
      </c>
      <c r="AB291" s="156">
        <f t="shared" si="43"/>
        <v>0</v>
      </c>
      <c r="AC291" s="156">
        <f t="shared" si="44"/>
        <v>0</v>
      </c>
      <c r="AD291" s="156">
        <f t="shared" si="45"/>
        <v>0</v>
      </c>
      <c r="AE291" s="157"/>
      <c r="AF291" s="158"/>
      <c r="AG291" s="159"/>
      <c r="AO291" s="186" t="str">
        <f>IF(X291&gt;0,IF(AE291="受託",項目値マスタ!$G$2,項目値マスタ!$G$3),"")</f>
        <v/>
      </c>
      <c r="AP291" s="186">
        <f t="shared" si="46"/>
        <v>7.0000000000000007E-2</v>
      </c>
    </row>
    <row r="292" spans="1:42" ht="21.75" customHeight="1">
      <c r="A292" s="145"/>
      <c r="B292" s="146"/>
      <c r="C292" s="145"/>
      <c r="D292" s="146"/>
      <c r="E292" s="147"/>
      <c r="F292" s="148"/>
      <c r="G292" s="149"/>
      <c r="H292" s="149"/>
      <c r="I292" s="150"/>
      <c r="J292" s="151"/>
      <c r="K292" s="149"/>
      <c r="L292" s="152"/>
      <c r="M292" s="147"/>
      <c r="N292" s="153"/>
      <c r="O292" s="153"/>
      <c r="P292" s="153"/>
      <c r="Q292" s="153"/>
      <c r="R292" s="154"/>
      <c r="S292" s="155"/>
      <c r="T292" s="143"/>
      <c r="U292" s="143"/>
      <c r="V292" s="143"/>
      <c r="W292" s="156"/>
      <c r="X292" s="156">
        <f t="shared" si="40"/>
        <v>0</v>
      </c>
      <c r="Y292" s="156"/>
      <c r="Z292" s="156">
        <f t="shared" si="41"/>
        <v>0</v>
      </c>
      <c r="AA292" s="156">
        <f t="shared" si="42"/>
        <v>0</v>
      </c>
      <c r="AB292" s="156">
        <f t="shared" si="43"/>
        <v>0</v>
      </c>
      <c r="AC292" s="156">
        <f t="shared" si="44"/>
        <v>0</v>
      </c>
      <c r="AD292" s="156">
        <f t="shared" si="45"/>
        <v>0</v>
      </c>
      <c r="AE292" s="157"/>
      <c r="AF292" s="158"/>
      <c r="AG292" s="159"/>
      <c r="AO292" s="186" t="str">
        <f>IF(X292&gt;0,IF(AE292="受託",項目値マスタ!$G$2,項目値マスタ!$G$3),"")</f>
        <v/>
      </c>
      <c r="AP292" s="186">
        <f t="shared" si="46"/>
        <v>7.0000000000000007E-2</v>
      </c>
    </row>
    <row r="293" spans="1:42" ht="21.75" customHeight="1">
      <c r="A293" s="145"/>
      <c r="B293" s="146"/>
      <c r="C293" s="145"/>
      <c r="D293" s="146"/>
      <c r="E293" s="147"/>
      <c r="F293" s="148"/>
      <c r="G293" s="149"/>
      <c r="H293" s="149"/>
      <c r="I293" s="150"/>
      <c r="J293" s="151"/>
      <c r="K293" s="149"/>
      <c r="L293" s="152"/>
      <c r="M293" s="147"/>
      <c r="N293" s="153"/>
      <c r="O293" s="153"/>
      <c r="P293" s="153"/>
      <c r="Q293" s="153"/>
      <c r="R293" s="154"/>
      <c r="S293" s="155"/>
      <c r="T293" s="143"/>
      <c r="U293" s="143"/>
      <c r="V293" s="143"/>
      <c r="W293" s="156"/>
      <c r="X293" s="156">
        <f t="shared" si="40"/>
        <v>0</v>
      </c>
      <c r="Y293" s="156"/>
      <c r="Z293" s="156">
        <f t="shared" si="41"/>
        <v>0</v>
      </c>
      <c r="AA293" s="156">
        <f t="shared" si="42"/>
        <v>0</v>
      </c>
      <c r="AB293" s="156">
        <f t="shared" si="43"/>
        <v>0</v>
      </c>
      <c r="AC293" s="156">
        <f t="shared" si="44"/>
        <v>0</v>
      </c>
      <c r="AD293" s="156">
        <f t="shared" si="45"/>
        <v>0</v>
      </c>
      <c r="AE293" s="157"/>
      <c r="AF293" s="158"/>
      <c r="AG293" s="159"/>
      <c r="AO293" s="186" t="str">
        <f>IF(X293&gt;0,IF(AE293="受託",項目値マスタ!$G$2,項目値マスタ!$G$3),"")</f>
        <v/>
      </c>
      <c r="AP293" s="186">
        <f t="shared" si="46"/>
        <v>7.0000000000000007E-2</v>
      </c>
    </row>
    <row r="294" spans="1:42" ht="21.75" customHeight="1">
      <c r="A294" s="145"/>
      <c r="B294" s="146"/>
      <c r="C294" s="145"/>
      <c r="D294" s="146"/>
      <c r="E294" s="147"/>
      <c r="F294" s="148"/>
      <c r="G294" s="149"/>
      <c r="H294" s="149"/>
      <c r="I294" s="150"/>
      <c r="J294" s="151"/>
      <c r="K294" s="149"/>
      <c r="L294" s="152"/>
      <c r="M294" s="147"/>
      <c r="N294" s="153"/>
      <c r="O294" s="153"/>
      <c r="P294" s="153"/>
      <c r="Q294" s="153"/>
      <c r="R294" s="154"/>
      <c r="S294" s="155"/>
      <c r="T294" s="143"/>
      <c r="U294" s="143"/>
      <c r="V294" s="143"/>
      <c r="W294" s="156"/>
      <c r="X294" s="156">
        <f t="shared" si="40"/>
        <v>0</v>
      </c>
      <c r="Y294" s="156"/>
      <c r="Z294" s="156">
        <f t="shared" si="41"/>
        <v>0</v>
      </c>
      <c r="AA294" s="156">
        <f t="shared" si="42"/>
        <v>0</v>
      </c>
      <c r="AB294" s="156">
        <f t="shared" si="43"/>
        <v>0</v>
      </c>
      <c r="AC294" s="156">
        <f t="shared" si="44"/>
        <v>0</v>
      </c>
      <c r="AD294" s="156">
        <f t="shared" si="45"/>
        <v>0</v>
      </c>
      <c r="AE294" s="157"/>
      <c r="AF294" s="158"/>
      <c r="AG294" s="159"/>
      <c r="AO294" s="186" t="str">
        <f>IF(X294&gt;0,IF(AE294="受託",項目値マスタ!$G$2,項目値マスタ!$G$3),"")</f>
        <v/>
      </c>
      <c r="AP294" s="186">
        <f t="shared" si="46"/>
        <v>7.0000000000000007E-2</v>
      </c>
    </row>
    <row r="295" spans="1:42" ht="21.75" customHeight="1">
      <c r="A295" s="145"/>
      <c r="B295" s="146"/>
      <c r="C295" s="145"/>
      <c r="D295" s="146"/>
      <c r="E295" s="147"/>
      <c r="F295" s="148"/>
      <c r="G295" s="149"/>
      <c r="H295" s="149"/>
      <c r="I295" s="150"/>
      <c r="J295" s="151"/>
      <c r="K295" s="149"/>
      <c r="L295" s="152"/>
      <c r="M295" s="147"/>
      <c r="N295" s="153"/>
      <c r="O295" s="153"/>
      <c r="P295" s="153"/>
      <c r="Q295" s="153"/>
      <c r="R295" s="154"/>
      <c r="S295" s="155"/>
      <c r="T295" s="143"/>
      <c r="U295" s="143"/>
      <c r="V295" s="143"/>
      <c r="W295" s="156"/>
      <c r="X295" s="156">
        <f t="shared" si="40"/>
        <v>0</v>
      </c>
      <c r="Y295" s="156"/>
      <c r="Z295" s="156">
        <f t="shared" si="41"/>
        <v>0</v>
      </c>
      <c r="AA295" s="156">
        <f t="shared" si="42"/>
        <v>0</v>
      </c>
      <c r="AB295" s="156">
        <f t="shared" si="43"/>
        <v>0</v>
      </c>
      <c r="AC295" s="156">
        <f t="shared" si="44"/>
        <v>0</v>
      </c>
      <c r="AD295" s="156">
        <f t="shared" si="45"/>
        <v>0</v>
      </c>
      <c r="AE295" s="157"/>
      <c r="AF295" s="158"/>
      <c r="AG295" s="159"/>
      <c r="AO295" s="186" t="str">
        <f>IF(X295&gt;0,IF(AE295="受託",項目値マスタ!$G$2,項目値マスタ!$G$3),"")</f>
        <v/>
      </c>
      <c r="AP295" s="186">
        <f t="shared" si="46"/>
        <v>7.0000000000000007E-2</v>
      </c>
    </row>
    <row r="296" spans="1:42" ht="21.75" customHeight="1">
      <c r="A296" s="145"/>
      <c r="B296" s="146"/>
      <c r="C296" s="145"/>
      <c r="D296" s="146"/>
      <c r="E296" s="147"/>
      <c r="F296" s="148"/>
      <c r="G296" s="149"/>
      <c r="H296" s="149"/>
      <c r="I296" s="150"/>
      <c r="J296" s="151"/>
      <c r="K296" s="149"/>
      <c r="L296" s="152"/>
      <c r="M296" s="147"/>
      <c r="N296" s="153"/>
      <c r="O296" s="153"/>
      <c r="P296" s="153"/>
      <c r="Q296" s="153"/>
      <c r="R296" s="154"/>
      <c r="S296" s="155"/>
      <c r="T296" s="143"/>
      <c r="U296" s="143"/>
      <c r="V296" s="143"/>
      <c r="W296" s="156"/>
      <c r="X296" s="156">
        <f t="shared" si="40"/>
        <v>0</v>
      </c>
      <c r="Y296" s="156"/>
      <c r="Z296" s="156">
        <f t="shared" si="41"/>
        <v>0</v>
      </c>
      <c r="AA296" s="156">
        <f t="shared" si="42"/>
        <v>0</v>
      </c>
      <c r="AB296" s="156">
        <f t="shared" si="43"/>
        <v>0</v>
      </c>
      <c r="AC296" s="156">
        <f t="shared" si="44"/>
        <v>0</v>
      </c>
      <c r="AD296" s="156">
        <f t="shared" si="45"/>
        <v>0</v>
      </c>
      <c r="AE296" s="157"/>
      <c r="AF296" s="158"/>
      <c r="AG296" s="159"/>
      <c r="AO296" s="186" t="str">
        <f>IF(X296&gt;0,IF(AE296="受託",項目値マスタ!$G$2,項目値マスタ!$G$3),"")</f>
        <v/>
      </c>
      <c r="AP296" s="186">
        <f t="shared" si="46"/>
        <v>7.0000000000000007E-2</v>
      </c>
    </row>
    <row r="297" spans="1:42" ht="21.75" customHeight="1">
      <c r="A297" s="145"/>
      <c r="B297" s="146"/>
      <c r="C297" s="145"/>
      <c r="D297" s="146"/>
      <c r="E297" s="147"/>
      <c r="F297" s="148"/>
      <c r="G297" s="149"/>
      <c r="H297" s="149"/>
      <c r="I297" s="150"/>
      <c r="J297" s="151"/>
      <c r="K297" s="149"/>
      <c r="L297" s="152"/>
      <c r="M297" s="147"/>
      <c r="N297" s="153"/>
      <c r="O297" s="153"/>
      <c r="P297" s="153"/>
      <c r="Q297" s="153"/>
      <c r="R297" s="154"/>
      <c r="S297" s="155"/>
      <c r="T297" s="143"/>
      <c r="U297" s="143"/>
      <c r="V297" s="143"/>
      <c r="W297" s="156"/>
      <c r="X297" s="156">
        <f t="shared" si="40"/>
        <v>0</v>
      </c>
      <c r="Y297" s="156"/>
      <c r="Z297" s="156">
        <f t="shared" si="41"/>
        <v>0</v>
      </c>
      <c r="AA297" s="156">
        <f t="shared" si="42"/>
        <v>0</v>
      </c>
      <c r="AB297" s="156">
        <f t="shared" si="43"/>
        <v>0</v>
      </c>
      <c r="AC297" s="156">
        <f t="shared" si="44"/>
        <v>0</v>
      </c>
      <c r="AD297" s="156">
        <f t="shared" si="45"/>
        <v>0</v>
      </c>
      <c r="AE297" s="157"/>
      <c r="AF297" s="158"/>
      <c r="AG297" s="159"/>
      <c r="AO297" s="186" t="str">
        <f>IF(X297&gt;0,IF(AE297="受託",項目値マスタ!$G$2,項目値マスタ!$G$3),"")</f>
        <v/>
      </c>
      <c r="AP297" s="186">
        <f t="shared" si="46"/>
        <v>7.0000000000000007E-2</v>
      </c>
    </row>
    <row r="298" spans="1:42" ht="21.75" customHeight="1">
      <c r="A298" s="145"/>
      <c r="B298" s="146"/>
      <c r="C298" s="145"/>
      <c r="D298" s="146"/>
      <c r="E298" s="147"/>
      <c r="F298" s="148"/>
      <c r="G298" s="149"/>
      <c r="H298" s="149"/>
      <c r="I298" s="150"/>
      <c r="J298" s="151"/>
      <c r="K298" s="149"/>
      <c r="L298" s="152"/>
      <c r="M298" s="147"/>
      <c r="N298" s="153"/>
      <c r="O298" s="153"/>
      <c r="P298" s="153"/>
      <c r="Q298" s="153"/>
      <c r="R298" s="154"/>
      <c r="S298" s="155"/>
      <c r="T298" s="143"/>
      <c r="U298" s="143"/>
      <c r="V298" s="143"/>
      <c r="W298" s="156"/>
      <c r="X298" s="156">
        <f t="shared" si="40"/>
        <v>0</v>
      </c>
      <c r="Y298" s="156"/>
      <c r="Z298" s="156">
        <f t="shared" si="41"/>
        <v>0</v>
      </c>
      <c r="AA298" s="156">
        <f t="shared" si="42"/>
        <v>0</v>
      </c>
      <c r="AB298" s="156">
        <f t="shared" si="43"/>
        <v>0</v>
      </c>
      <c r="AC298" s="156">
        <f t="shared" si="44"/>
        <v>0</v>
      </c>
      <c r="AD298" s="156">
        <f t="shared" si="45"/>
        <v>0</v>
      </c>
      <c r="AE298" s="157"/>
      <c r="AF298" s="158"/>
      <c r="AG298" s="159"/>
      <c r="AO298" s="186" t="str">
        <f>IF(X298&gt;0,IF(AE298="受託",項目値マスタ!$G$2,項目値マスタ!$G$3),"")</f>
        <v/>
      </c>
      <c r="AP298" s="186">
        <f t="shared" si="46"/>
        <v>7.0000000000000007E-2</v>
      </c>
    </row>
    <row r="299" spans="1:42" ht="21.75" customHeight="1">
      <c r="A299" s="145"/>
      <c r="B299" s="146"/>
      <c r="C299" s="145"/>
      <c r="D299" s="146"/>
      <c r="E299" s="147"/>
      <c r="F299" s="148"/>
      <c r="G299" s="149"/>
      <c r="H299" s="149"/>
      <c r="I299" s="150"/>
      <c r="J299" s="151"/>
      <c r="K299" s="149"/>
      <c r="L299" s="152"/>
      <c r="M299" s="147"/>
      <c r="N299" s="153"/>
      <c r="O299" s="153"/>
      <c r="P299" s="153"/>
      <c r="Q299" s="153"/>
      <c r="R299" s="154"/>
      <c r="S299" s="155"/>
      <c r="T299" s="143"/>
      <c r="U299" s="143"/>
      <c r="V299" s="143"/>
      <c r="W299" s="156"/>
      <c r="X299" s="156">
        <f t="shared" si="40"/>
        <v>0</v>
      </c>
      <c r="Y299" s="156"/>
      <c r="Z299" s="156">
        <f t="shared" si="41"/>
        <v>0</v>
      </c>
      <c r="AA299" s="156">
        <f t="shared" si="42"/>
        <v>0</v>
      </c>
      <c r="AB299" s="156">
        <f t="shared" si="43"/>
        <v>0</v>
      </c>
      <c r="AC299" s="156">
        <f t="shared" si="44"/>
        <v>0</v>
      </c>
      <c r="AD299" s="156">
        <f t="shared" si="45"/>
        <v>0</v>
      </c>
      <c r="AE299" s="157"/>
      <c r="AF299" s="158"/>
      <c r="AG299" s="159"/>
      <c r="AO299" s="186" t="str">
        <f>IF(X299&gt;0,IF(AE299="受託",項目値マスタ!$G$2,項目値マスタ!$G$3),"")</f>
        <v/>
      </c>
      <c r="AP299" s="186">
        <f t="shared" si="46"/>
        <v>7.0000000000000007E-2</v>
      </c>
    </row>
    <row r="300" spans="1:42" ht="21.75" customHeight="1">
      <c r="A300" s="145"/>
      <c r="B300" s="146"/>
      <c r="C300" s="145"/>
      <c r="D300" s="146"/>
      <c r="E300" s="147"/>
      <c r="F300" s="148"/>
      <c r="G300" s="149"/>
      <c r="H300" s="149"/>
      <c r="I300" s="150"/>
      <c r="J300" s="151"/>
      <c r="K300" s="149"/>
      <c r="L300" s="152"/>
      <c r="M300" s="147"/>
      <c r="N300" s="153"/>
      <c r="O300" s="153"/>
      <c r="P300" s="153"/>
      <c r="Q300" s="153"/>
      <c r="R300" s="154"/>
      <c r="S300" s="155"/>
      <c r="T300" s="143"/>
      <c r="U300" s="143"/>
      <c r="V300" s="143"/>
      <c r="W300" s="156"/>
      <c r="X300" s="156">
        <f t="shared" si="40"/>
        <v>0</v>
      </c>
      <c r="Y300" s="156"/>
      <c r="Z300" s="156">
        <f t="shared" si="41"/>
        <v>0</v>
      </c>
      <c r="AA300" s="156">
        <f t="shared" si="42"/>
        <v>0</v>
      </c>
      <c r="AB300" s="156">
        <f t="shared" si="43"/>
        <v>0</v>
      </c>
      <c r="AC300" s="156">
        <f t="shared" si="44"/>
        <v>0</v>
      </c>
      <c r="AD300" s="156">
        <f t="shared" si="45"/>
        <v>0</v>
      </c>
      <c r="AE300" s="157"/>
      <c r="AF300" s="158"/>
      <c r="AG300" s="159"/>
      <c r="AO300" s="186" t="str">
        <f>IF(X300&gt;0,IF(AE300="受託",項目値マスタ!$G$2,項目値マスタ!$G$3),"")</f>
        <v/>
      </c>
      <c r="AP300" s="186">
        <f t="shared" si="46"/>
        <v>7.0000000000000007E-2</v>
      </c>
    </row>
    <row r="301" spans="1:42" ht="21.75" customHeight="1">
      <c r="A301" s="145"/>
      <c r="B301" s="146"/>
      <c r="C301" s="145"/>
      <c r="D301" s="146"/>
      <c r="E301" s="147"/>
      <c r="F301" s="148"/>
      <c r="G301" s="149"/>
      <c r="H301" s="149"/>
      <c r="I301" s="150"/>
      <c r="J301" s="151"/>
      <c r="K301" s="149"/>
      <c r="L301" s="152"/>
      <c r="M301" s="147"/>
      <c r="N301" s="153"/>
      <c r="O301" s="153"/>
      <c r="P301" s="153"/>
      <c r="Q301" s="153"/>
      <c r="R301" s="154"/>
      <c r="S301" s="155"/>
      <c r="T301" s="143"/>
      <c r="U301" s="143"/>
      <c r="V301" s="143"/>
      <c r="W301" s="156"/>
      <c r="X301" s="156">
        <f t="shared" si="40"/>
        <v>0</v>
      </c>
      <c r="Y301" s="156"/>
      <c r="Z301" s="156">
        <f t="shared" si="41"/>
        <v>0</v>
      </c>
      <c r="AA301" s="156">
        <f t="shared" si="42"/>
        <v>0</v>
      </c>
      <c r="AB301" s="156">
        <f t="shared" si="43"/>
        <v>0</v>
      </c>
      <c r="AC301" s="156">
        <f t="shared" si="44"/>
        <v>0</v>
      </c>
      <c r="AD301" s="156">
        <f t="shared" si="45"/>
        <v>0</v>
      </c>
      <c r="AE301" s="157"/>
      <c r="AF301" s="158"/>
      <c r="AG301" s="159"/>
      <c r="AO301" s="186" t="str">
        <f>IF(X301&gt;0,IF(AE301="受託",項目値マスタ!$G$2,項目値マスタ!$G$3),"")</f>
        <v/>
      </c>
      <c r="AP301" s="186">
        <f t="shared" si="46"/>
        <v>7.0000000000000007E-2</v>
      </c>
    </row>
    <row r="302" spans="1:42" ht="21.75" customHeight="1">
      <c r="A302" s="145"/>
      <c r="B302" s="146"/>
      <c r="C302" s="145"/>
      <c r="D302" s="146"/>
      <c r="E302" s="147"/>
      <c r="F302" s="148"/>
      <c r="G302" s="149"/>
      <c r="H302" s="149"/>
      <c r="I302" s="150"/>
      <c r="J302" s="151"/>
      <c r="K302" s="149"/>
      <c r="L302" s="152"/>
      <c r="M302" s="147"/>
      <c r="N302" s="153"/>
      <c r="O302" s="153"/>
      <c r="P302" s="153"/>
      <c r="Q302" s="153"/>
      <c r="R302" s="154"/>
      <c r="S302" s="155"/>
      <c r="T302" s="143"/>
      <c r="U302" s="143"/>
      <c r="V302" s="143"/>
      <c r="W302" s="156"/>
      <c r="X302" s="156">
        <f t="shared" si="40"/>
        <v>0</v>
      </c>
      <c r="Y302" s="156"/>
      <c r="Z302" s="156">
        <f t="shared" si="41"/>
        <v>0</v>
      </c>
      <c r="AA302" s="156">
        <f t="shared" si="42"/>
        <v>0</v>
      </c>
      <c r="AB302" s="156">
        <f t="shared" si="43"/>
        <v>0</v>
      </c>
      <c r="AC302" s="156">
        <f t="shared" si="44"/>
        <v>0</v>
      </c>
      <c r="AD302" s="156">
        <f t="shared" si="45"/>
        <v>0</v>
      </c>
      <c r="AE302" s="157"/>
      <c r="AF302" s="158"/>
      <c r="AG302" s="159"/>
      <c r="AO302" s="186" t="str">
        <f>IF(X302&gt;0,IF(AE302="受託",項目値マスタ!$G$2,項目値マスタ!$G$3),"")</f>
        <v/>
      </c>
      <c r="AP302" s="186">
        <f t="shared" si="46"/>
        <v>7.0000000000000007E-2</v>
      </c>
    </row>
    <row r="303" spans="1:42" ht="21.75" customHeight="1">
      <c r="A303" s="145"/>
      <c r="B303" s="146"/>
      <c r="C303" s="145"/>
      <c r="D303" s="146"/>
      <c r="E303" s="147"/>
      <c r="F303" s="148"/>
      <c r="G303" s="149"/>
      <c r="H303" s="149"/>
      <c r="I303" s="150"/>
      <c r="J303" s="151"/>
      <c r="K303" s="149"/>
      <c r="L303" s="152"/>
      <c r="M303" s="147"/>
      <c r="N303" s="153"/>
      <c r="O303" s="153"/>
      <c r="P303" s="153"/>
      <c r="Q303" s="153"/>
      <c r="R303" s="154"/>
      <c r="S303" s="155"/>
      <c r="T303" s="143"/>
      <c r="U303" s="143"/>
      <c r="V303" s="143"/>
      <c r="W303" s="156"/>
      <c r="X303" s="156">
        <f t="shared" si="40"/>
        <v>0</v>
      </c>
      <c r="Y303" s="156"/>
      <c r="Z303" s="156">
        <f t="shared" si="41"/>
        <v>0</v>
      </c>
      <c r="AA303" s="156">
        <f t="shared" si="42"/>
        <v>0</v>
      </c>
      <c r="AB303" s="156">
        <f t="shared" si="43"/>
        <v>0</v>
      </c>
      <c r="AC303" s="156">
        <f t="shared" si="44"/>
        <v>0</v>
      </c>
      <c r="AD303" s="156">
        <f t="shared" si="45"/>
        <v>0</v>
      </c>
      <c r="AE303" s="157"/>
      <c r="AF303" s="158"/>
      <c r="AG303" s="159"/>
      <c r="AO303" s="186" t="str">
        <f>IF(X303&gt;0,IF(AE303="受託",項目値マスタ!$G$2,項目値マスタ!$G$3),"")</f>
        <v/>
      </c>
      <c r="AP303" s="186">
        <f t="shared" si="46"/>
        <v>7.0000000000000007E-2</v>
      </c>
    </row>
    <row r="304" spans="1:42" ht="21.75" customHeight="1">
      <c r="A304" s="145"/>
      <c r="B304" s="146"/>
      <c r="C304" s="145"/>
      <c r="D304" s="146"/>
      <c r="E304" s="147"/>
      <c r="F304" s="148"/>
      <c r="G304" s="149"/>
      <c r="H304" s="149"/>
      <c r="I304" s="150"/>
      <c r="J304" s="151"/>
      <c r="K304" s="149"/>
      <c r="L304" s="152"/>
      <c r="M304" s="147"/>
      <c r="N304" s="153"/>
      <c r="O304" s="153"/>
      <c r="P304" s="153"/>
      <c r="Q304" s="153"/>
      <c r="R304" s="154"/>
      <c r="S304" s="155"/>
      <c r="T304" s="143"/>
      <c r="U304" s="143"/>
      <c r="V304" s="143"/>
      <c r="W304" s="156"/>
      <c r="X304" s="156">
        <f t="shared" si="40"/>
        <v>0</v>
      </c>
      <c r="Y304" s="156"/>
      <c r="Z304" s="156">
        <f t="shared" si="41"/>
        <v>0</v>
      </c>
      <c r="AA304" s="156">
        <f t="shared" si="42"/>
        <v>0</v>
      </c>
      <c r="AB304" s="156">
        <f t="shared" si="43"/>
        <v>0</v>
      </c>
      <c r="AC304" s="156">
        <f t="shared" si="44"/>
        <v>0</v>
      </c>
      <c r="AD304" s="156">
        <f t="shared" si="45"/>
        <v>0</v>
      </c>
      <c r="AE304" s="157"/>
      <c r="AF304" s="158"/>
      <c r="AG304" s="159"/>
      <c r="AO304" s="186" t="str">
        <f>IF(X304&gt;0,IF(AE304="受託",項目値マスタ!$G$2,項目値マスタ!$G$3),"")</f>
        <v/>
      </c>
      <c r="AP304" s="186">
        <f t="shared" si="46"/>
        <v>7.0000000000000007E-2</v>
      </c>
    </row>
    <row r="305" spans="1:42" ht="21.75" customHeight="1">
      <c r="A305" s="145"/>
      <c r="B305" s="146"/>
      <c r="C305" s="145"/>
      <c r="D305" s="146"/>
      <c r="E305" s="147"/>
      <c r="F305" s="148"/>
      <c r="G305" s="149"/>
      <c r="H305" s="149"/>
      <c r="I305" s="150"/>
      <c r="J305" s="151"/>
      <c r="K305" s="149"/>
      <c r="L305" s="152"/>
      <c r="M305" s="147"/>
      <c r="N305" s="153"/>
      <c r="O305" s="153"/>
      <c r="P305" s="153"/>
      <c r="Q305" s="153"/>
      <c r="R305" s="154"/>
      <c r="S305" s="155"/>
      <c r="T305" s="143"/>
      <c r="U305" s="143"/>
      <c r="V305" s="143"/>
      <c r="W305" s="156"/>
      <c r="X305" s="156">
        <f t="shared" si="40"/>
        <v>0</v>
      </c>
      <c r="Y305" s="156"/>
      <c r="Z305" s="156">
        <f t="shared" si="41"/>
        <v>0</v>
      </c>
      <c r="AA305" s="156">
        <f t="shared" si="42"/>
        <v>0</v>
      </c>
      <c r="AB305" s="156">
        <f t="shared" si="43"/>
        <v>0</v>
      </c>
      <c r="AC305" s="156">
        <f t="shared" si="44"/>
        <v>0</v>
      </c>
      <c r="AD305" s="156">
        <f t="shared" si="45"/>
        <v>0</v>
      </c>
      <c r="AE305" s="157"/>
      <c r="AF305" s="158"/>
      <c r="AG305" s="159"/>
      <c r="AO305" s="186" t="str">
        <f>IF(X305&gt;0,IF(AE305="受託",項目値マスタ!$G$2,項目値マスタ!$G$3),"")</f>
        <v/>
      </c>
      <c r="AP305" s="186">
        <f t="shared" si="46"/>
        <v>7.0000000000000007E-2</v>
      </c>
    </row>
    <row r="306" spans="1:42" ht="21.75" customHeight="1">
      <c r="A306" s="145"/>
      <c r="B306" s="146"/>
      <c r="C306" s="145"/>
      <c r="D306" s="146"/>
      <c r="E306" s="147"/>
      <c r="F306" s="148"/>
      <c r="G306" s="149"/>
      <c r="H306" s="149"/>
      <c r="I306" s="150"/>
      <c r="J306" s="151"/>
      <c r="K306" s="149"/>
      <c r="L306" s="152"/>
      <c r="M306" s="147"/>
      <c r="N306" s="153"/>
      <c r="O306" s="153"/>
      <c r="P306" s="153"/>
      <c r="Q306" s="153"/>
      <c r="R306" s="154"/>
      <c r="S306" s="155"/>
      <c r="T306" s="143"/>
      <c r="U306" s="143"/>
      <c r="V306" s="143"/>
      <c r="W306" s="156"/>
      <c r="X306" s="156">
        <f t="shared" si="40"/>
        <v>0</v>
      </c>
      <c r="Y306" s="156"/>
      <c r="Z306" s="156">
        <f t="shared" si="41"/>
        <v>0</v>
      </c>
      <c r="AA306" s="156">
        <f t="shared" si="42"/>
        <v>0</v>
      </c>
      <c r="AB306" s="156">
        <f t="shared" si="43"/>
        <v>0</v>
      </c>
      <c r="AC306" s="156">
        <f t="shared" si="44"/>
        <v>0</v>
      </c>
      <c r="AD306" s="156">
        <f t="shared" si="45"/>
        <v>0</v>
      </c>
      <c r="AE306" s="157"/>
      <c r="AF306" s="158"/>
      <c r="AG306" s="159"/>
      <c r="AO306" s="186" t="str">
        <f>IF(X306&gt;0,IF(AE306="受託",項目値マスタ!$G$2,項目値マスタ!$G$3),"")</f>
        <v/>
      </c>
      <c r="AP306" s="186">
        <f t="shared" si="46"/>
        <v>7.0000000000000007E-2</v>
      </c>
    </row>
    <row r="307" spans="1:42" ht="21.75" customHeight="1">
      <c r="A307" s="145"/>
      <c r="B307" s="146"/>
      <c r="C307" s="145"/>
      <c r="D307" s="146"/>
      <c r="E307" s="147"/>
      <c r="F307" s="148"/>
      <c r="G307" s="149"/>
      <c r="H307" s="149"/>
      <c r="I307" s="150"/>
      <c r="J307" s="151"/>
      <c r="K307" s="149"/>
      <c r="L307" s="152"/>
      <c r="M307" s="147"/>
      <c r="N307" s="153"/>
      <c r="O307" s="153"/>
      <c r="P307" s="153"/>
      <c r="Q307" s="153"/>
      <c r="R307" s="154"/>
      <c r="S307" s="155"/>
      <c r="T307" s="143"/>
      <c r="U307" s="143"/>
      <c r="V307" s="143"/>
      <c r="W307" s="156"/>
      <c r="X307" s="156">
        <f t="shared" si="40"/>
        <v>0</v>
      </c>
      <c r="Y307" s="156"/>
      <c r="Z307" s="156">
        <f t="shared" si="41"/>
        <v>0</v>
      </c>
      <c r="AA307" s="156">
        <f t="shared" si="42"/>
        <v>0</v>
      </c>
      <c r="AB307" s="156">
        <f t="shared" si="43"/>
        <v>0</v>
      </c>
      <c r="AC307" s="156">
        <f t="shared" si="44"/>
        <v>0</v>
      </c>
      <c r="AD307" s="156">
        <f t="shared" si="45"/>
        <v>0</v>
      </c>
      <c r="AE307" s="157"/>
      <c r="AF307" s="158"/>
      <c r="AG307" s="159"/>
      <c r="AO307" s="186" t="str">
        <f>IF(X307&gt;0,IF(AE307="受託",項目値マスタ!$G$2,項目値マスタ!$G$3),"")</f>
        <v/>
      </c>
      <c r="AP307" s="186">
        <f t="shared" si="46"/>
        <v>7.0000000000000007E-2</v>
      </c>
    </row>
    <row r="308" spans="1:42" ht="21.75" customHeight="1">
      <c r="A308" s="145"/>
      <c r="B308" s="146"/>
      <c r="C308" s="145"/>
      <c r="D308" s="146"/>
      <c r="E308" s="147"/>
      <c r="F308" s="148"/>
      <c r="G308" s="149"/>
      <c r="H308" s="149"/>
      <c r="I308" s="150"/>
      <c r="J308" s="151"/>
      <c r="K308" s="149"/>
      <c r="L308" s="152"/>
      <c r="M308" s="147"/>
      <c r="N308" s="153"/>
      <c r="O308" s="153"/>
      <c r="P308" s="153"/>
      <c r="Q308" s="153"/>
      <c r="R308" s="154"/>
      <c r="S308" s="155"/>
      <c r="T308" s="143"/>
      <c r="U308" s="143"/>
      <c r="V308" s="143"/>
      <c r="W308" s="156"/>
      <c r="X308" s="156">
        <f t="shared" si="40"/>
        <v>0</v>
      </c>
      <c r="Y308" s="156"/>
      <c r="Z308" s="156">
        <f t="shared" si="41"/>
        <v>0</v>
      </c>
      <c r="AA308" s="156">
        <f t="shared" si="42"/>
        <v>0</v>
      </c>
      <c r="AB308" s="156">
        <f t="shared" si="43"/>
        <v>0</v>
      </c>
      <c r="AC308" s="156">
        <f t="shared" si="44"/>
        <v>0</v>
      </c>
      <c r="AD308" s="156">
        <f t="shared" si="45"/>
        <v>0</v>
      </c>
      <c r="AE308" s="157"/>
      <c r="AF308" s="158"/>
      <c r="AG308" s="159"/>
      <c r="AO308" s="186" t="str">
        <f>IF(X308&gt;0,IF(AE308="受託",項目値マスタ!$G$2,項目値マスタ!$G$3),"")</f>
        <v/>
      </c>
      <c r="AP308" s="186">
        <f t="shared" si="46"/>
        <v>7.0000000000000007E-2</v>
      </c>
    </row>
    <row r="309" spans="1:42" ht="21.75" customHeight="1">
      <c r="A309" s="145"/>
      <c r="B309" s="146"/>
      <c r="C309" s="145"/>
      <c r="D309" s="146"/>
      <c r="E309" s="147"/>
      <c r="F309" s="148"/>
      <c r="G309" s="149"/>
      <c r="H309" s="149"/>
      <c r="I309" s="150"/>
      <c r="J309" s="151"/>
      <c r="K309" s="149"/>
      <c r="L309" s="152"/>
      <c r="M309" s="147"/>
      <c r="N309" s="153"/>
      <c r="O309" s="153"/>
      <c r="P309" s="153"/>
      <c r="Q309" s="153"/>
      <c r="R309" s="154"/>
      <c r="S309" s="155"/>
      <c r="T309" s="143"/>
      <c r="U309" s="143"/>
      <c r="V309" s="143"/>
      <c r="W309" s="156"/>
      <c r="X309" s="156">
        <f t="shared" si="40"/>
        <v>0</v>
      </c>
      <c r="Y309" s="156"/>
      <c r="Z309" s="156">
        <f t="shared" si="41"/>
        <v>0</v>
      </c>
      <c r="AA309" s="156">
        <f t="shared" si="42"/>
        <v>0</v>
      </c>
      <c r="AB309" s="156">
        <f t="shared" si="43"/>
        <v>0</v>
      </c>
      <c r="AC309" s="156">
        <f t="shared" si="44"/>
        <v>0</v>
      </c>
      <c r="AD309" s="156">
        <f t="shared" si="45"/>
        <v>0</v>
      </c>
      <c r="AE309" s="157"/>
      <c r="AF309" s="158"/>
      <c r="AG309" s="159"/>
      <c r="AO309" s="186" t="str">
        <f>IF(X309&gt;0,IF(AE309="受託",項目値マスタ!$G$2,項目値マスタ!$G$3),"")</f>
        <v/>
      </c>
      <c r="AP309" s="186">
        <f t="shared" si="46"/>
        <v>7.0000000000000007E-2</v>
      </c>
    </row>
    <row r="310" spans="1:42" ht="21.75" customHeight="1">
      <c r="A310" s="145"/>
      <c r="B310" s="146"/>
      <c r="C310" s="145"/>
      <c r="D310" s="146"/>
      <c r="E310" s="147"/>
      <c r="F310" s="148"/>
      <c r="G310" s="149"/>
      <c r="H310" s="149"/>
      <c r="I310" s="150"/>
      <c r="J310" s="151"/>
      <c r="K310" s="149"/>
      <c r="L310" s="152"/>
      <c r="M310" s="147"/>
      <c r="N310" s="153"/>
      <c r="O310" s="153"/>
      <c r="P310" s="153"/>
      <c r="Q310" s="153"/>
      <c r="R310" s="154"/>
      <c r="S310" s="155"/>
      <c r="T310" s="143"/>
      <c r="U310" s="143"/>
      <c r="V310" s="143"/>
      <c r="W310" s="156"/>
      <c r="X310" s="156">
        <f t="shared" si="40"/>
        <v>0</v>
      </c>
      <c r="Y310" s="156"/>
      <c r="Z310" s="156">
        <f t="shared" si="41"/>
        <v>0</v>
      </c>
      <c r="AA310" s="156">
        <f t="shared" si="42"/>
        <v>0</v>
      </c>
      <c r="AB310" s="156">
        <f t="shared" si="43"/>
        <v>0</v>
      </c>
      <c r="AC310" s="156">
        <f t="shared" si="44"/>
        <v>0</v>
      </c>
      <c r="AD310" s="156">
        <f t="shared" si="45"/>
        <v>0</v>
      </c>
      <c r="AE310" s="157"/>
      <c r="AF310" s="158"/>
      <c r="AG310" s="159"/>
      <c r="AO310" s="186" t="str">
        <f>IF(X310&gt;0,IF(AE310="受託",項目値マスタ!$G$2,項目値マスタ!$G$3),"")</f>
        <v/>
      </c>
      <c r="AP310" s="186">
        <f t="shared" si="46"/>
        <v>7.0000000000000007E-2</v>
      </c>
    </row>
    <row r="311" spans="1:42" ht="21.75" customHeight="1">
      <c r="A311" s="145"/>
      <c r="B311" s="146"/>
      <c r="C311" s="145"/>
      <c r="D311" s="146"/>
      <c r="E311" s="147"/>
      <c r="F311" s="148"/>
      <c r="G311" s="149"/>
      <c r="H311" s="149"/>
      <c r="I311" s="150"/>
      <c r="J311" s="151"/>
      <c r="K311" s="149"/>
      <c r="L311" s="152"/>
      <c r="M311" s="147"/>
      <c r="N311" s="153"/>
      <c r="O311" s="153"/>
      <c r="P311" s="153"/>
      <c r="Q311" s="153"/>
      <c r="R311" s="154"/>
      <c r="S311" s="155"/>
      <c r="T311" s="143"/>
      <c r="U311" s="143"/>
      <c r="V311" s="143"/>
      <c r="W311" s="156"/>
      <c r="X311" s="156">
        <f t="shared" si="40"/>
        <v>0</v>
      </c>
      <c r="Y311" s="156"/>
      <c r="Z311" s="156">
        <f t="shared" si="41"/>
        <v>0</v>
      </c>
      <c r="AA311" s="156">
        <f t="shared" si="42"/>
        <v>0</v>
      </c>
      <c r="AB311" s="156">
        <f t="shared" si="43"/>
        <v>0</v>
      </c>
      <c r="AC311" s="156">
        <f t="shared" si="44"/>
        <v>0</v>
      </c>
      <c r="AD311" s="156">
        <f t="shared" si="45"/>
        <v>0</v>
      </c>
      <c r="AE311" s="157"/>
      <c r="AF311" s="158"/>
      <c r="AG311" s="159"/>
      <c r="AO311" s="186" t="str">
        <f>IF(X311&gt;0,IF(AE311="受託",項目値マスタ!$G$2,項目値マスタ!$G$3),"")</f>
        <v/>
      </c>
      <c r="AP311" s="186">
        <f t="shared" si="46"/>
        <v>7.0000000000000007E-2</v>
      </c>
    </row>
    <row r="312" spans="1:42" ht="21.75" customHeight="1">
      <c r="A312" s="145"/>
      <c r="B312" s="146"/>
      <c r="C312" s="145"/>
      <c r="D312" s="146"/>
      <c r="E312" s="147"/>
      <c r="F312" s="148"/>
      <c r="G312" s="149"/>
      <c r="H312" s="149"/>
      <c r="I312" s="150"/>
      <c r="J312" s="151"/>
      <c r="K312" s="149"/>
      <c r="L312" s="152"/>
      <c r="M312" s="147"/>
      <c r="N312" s="153"/>
      <c r="O312" s="153"/>
      <c r="P312" s="153"/>
      <c r="Q312" s="153"/>
      <c r="R312" s="154"/>
      <c r="S312" s="155"/>
      <c r="T312" s="143"/>
      <c r="U312" s="143"/>
      <c r="V312" s="143"/>
      <c r="W312" s="156"/>
      <c r="X312" s="156">
        <f t="shared" si="40"/>
        <v>0</v>
      </c>
      <c r="Y312" s="156"/>
      <c r="Z312" s="156">
        <f t="shared" si="41"/>
        <v>0</v>
      </c>
      <c r="AA312" s="156">
        <f t="shared" si="42"/>
        <v>0</v>
      </c>
      <c r="AB312" s="156">
        <f t="shared" si="43"/>
        <v>0</v>
      </c>
      <c r="AC312" s="156">
        <f t="shared" si="44"/>
        <v>0</v>
      </c>
      <c r="AD312" s="156">
        <f t="shared" si="45"/>
        <v>0</v>
      </c>
      <c r="AE312" s="157"/>
      <c r="AF312" s="158"/>
      <c r="AG312" s="159"/>
      <c r="AO312" s="186" t="str">
        <f>IF(X312&gt;0,IF(AE312="受託",項目値マスタ!$G$2,項目値マスタ!$G$3),"")</f>
        <v/>
      </c>
      <c r="AP312" s="186">
        <f t="shared" si="46"/>
        <v>7.0000000000000007E-2</v>
      </c>
    </row>
    <row r="313" spans="1:42" ht="21.75" customHeight="1">
      <c r="A313" s="145"/>
      <c r="B313" s="146"/>
      <c r="C313" s="145"/>
      <c r="D313" s="146"/>
      <c r="E313" s="147"/>
      <c r="F313" s="148"/>
      <c r="G313" s="149"/>
      <c r="H313" s="149"/>
      <c r="I313" s="150"/>
      <c r="J313" s="151"/>
      <c r="K313" s="149"/>
      <c r="L313" s="152"/>
      <c r="M313" s="147"/>
      <c r="N313" s="153"/>
      <c r="O313" s="153"/>
      <c r="P313" s="153"/>
      <c r="Q313" s="153"/>
      <c r="R313" s="154"/>
      <c r="S313" s="155"/>
      <c r="T313" s="143"/>
      <c r="U313" s="143"/>
      <c r="V313" s="143"/>
      <c r="W313" s="156"/>
      <c r="X313" s="156">
        <f t="shared" si="40"/>
        <v>0</v>
      </c>
      <c r="Y313" s="156"/>
      <c r="Z313" s="156">
        <f t="shared" si="41"/>
        <v>0</v>
      </c>
      <c r="AA313" s="156">
        <f t="shared" si="42"/>
        <v>0</v>
      </c>
      <c r="AB313" s="156">
        <f t="shared" si="43"/>
        <v>0</v>
      </c>
      <c r="AC313" s="156">
        <f t="shared" si="44"/>
        <v>0</v>
      </c>
      <c r="AD313" s="156">
        <f t="shared" si="45"/>
        <v>0</v>
      </c>
      <c r="AE313" s="157"/>
      <c r="AF313" s="158"/>
      <c r="AG313" s="159"/>
      <c r="AO313" s="186" t="str">
        <f>IF(X313&gt;0,IF(AE313="受託",項目値マスタ!$G$2,項目値マスタ!$G$3),"")</f>
        <v/>
      </c>
      <c r="AP313" s="186">
        <f t="shared" si="46"/>
        <v>7.0000000000000007E-2</v>
      </c>
    </row>
    <row r="314" spans="1:42" ht="21.75" customHeight="1">
      <c r="A314" s="145"/>
      <c r="B314" s="146"/>
      <c r="C314" s="145"/>
      <c r="D314" s="146"/>
      <c r="E314" s="147"/>
      <c r="F314" s="148"/>
      <c r="G314" s="149"/>
      <c r="H314" s="149"/>
      <c r="I314" s="150"/>
      <c r="J314" s="151"/>
      <c r="K314" s="149"/>
      <c r="L314" s="152"/>
      <c r="M314" s="147"/>
      <c r="N314" s="153"/>
      <c r="O314" s="153"/>
      <c r="P314" s="153"/>
      <c r="Q314" s="153"/>
      <c r="R314" s="154"/>
      <c r="S314" s="155"/>
      <c r="T314" s="143"/>
      <c r="U314" s="143"/>
      <c r="V314" s="143"/>
      <c r="W314" s="156"/>
      <c r="X314" s="156">
        <f t="shared" si="40"/>
        <v>0</v>
      </c>
      <c r="Y314" s="156"/>
      <c r="Z314" s="156">
        <f t="shared" si="41"/>
        <v>0</v>
      </c>
      <c r="AA314" s="156">
        <f t="shared" si="42"/>
        <v>0</v>
      </c>
      <c r="AB314" s="156">
        <f t="shared" si="43"/>
        <v>0</v>
      </c>
      <c r="AC314" s="156">
        <f t="shared" si="44"/>
        <v>0</v>
      </c>
      <c r="AD314" s="156">
        <f t="shared" si="45"/>
        <v>0</v>
      </c>
      <c r="AE314" s="157"/>
      <c r="AF314" s="158"/>
      <c r="AG314" s="159"/>
      <c r="AO314" s="186" t="str">
        <f>IF(X314&gt;0,IF(AE314="受託",項目値マスタ!$G$2,項目値マスタ!$G$3),"")</f>
        <v/>
      </c>
      <c r="AP314" s="186">
        <f t="shared" si="46"/>
        <v>7.0000000000000007E-2</v>
      </c>
    </row>
    <row r="315" spans="1:42" ht="21.75" customHeight="1">
      <c r="A315" s="145"/>
      <c r="B315" s="146"/>
      <c r="C315" s="145"/>
      <c r="D315" s="146"/>
      <c r="E315" s="147"/>
      <c r="F315" s="148"/>
      <c r="G315" s="149"/>
      <c r="H315" s="149"/>
      <c r="I315" s="150"/>
      <c r="J315" s="151"/>
      <c r="K315" s="149"/>
      <c r="L315" s="152"/>
      <c r="M315" s="147"/>
      <c r="N315" s="153"/>
      <c r="O315" s="153"/>
      <c r="P315" s="153"/>
      <c r="Q315" s="153"/>
      <c r="R315" s="154"/>
      <c r="S315" s="155"/>
      <c r="T315" s="143"/>
      <c r="U315" s="143"/>
      <c r="V315" s="143"/>
      <c r="W315" s="156"/>
      <c r="X315" s="156">
        <f t="shared" si="40"/>
        <v>0</v>
      </c>
      <c r="Y315" s="156"/>
      <c r="Z315" s="156">
        <f t="shared" si="41"/>
        <v>0</v>
      </c>
      <c r="AA315" s="156">
        <f t="shared" si="42"/>
        <v>0</v>
      </c>
      <c r="AB315" s="156">
        <f t="shared" si="43"/>
        <v>0</v>
      </c>
      <c r="AC315" s="156">
        <f t="shared" si="44"/>
        <v>0</v>
      </c>
      <c r="AD315" s="156">
        <f t="shared" si="45"/>
        <v>0</v>
      </c>
      <c r="AE315" s="157"/>
      <c r="AF315" s="158"/>
      <c r="AG315" s="159"/>
      <c r="AO315" s="186" t="str">
        <f>IF(X315&gt;0,IF(AE315="受託",項目値マスタ!$G$2,項目値マスタ!$G$3),"")</f>
        <v/>
      </c>
      <c r="AP315" s="186">
        <f t="shared" si="46"/>
        <v>7.0000000000000007E-2</v>
      </c>
    </row>
    <row r="316" spans="1:42" ht="21.75" customHeight="1">
      <c r="A316" s="145"/>
      <c r="B316" s="146"/>
      <c r="C316" s="145"/>
      <c r="D316" s="146"/>
      <c r="E316" s="147"/>
      <c r="F316" s="148"/>
      <c r="G316" s="149"/>
      <c r="H316" s="149"/>
      <c r="I316" s="150"/>
      <c r="J316" s="151"/>
      <c r="K316" s="149"/>
      <c r="L316" s="152"/>
      <c r="M316" s="147"/>
      <c r="N316" s="153"/>
      <c r="O316" s="153"/>
      <c r="P316" s="153"/>
      <c r="Q316" s="153"/>
      <c r="R316" s="154"/>
      <c r="S316" s="155"/>
      <c r="T316" s="143"/>
      <c r="U316" s="143"/>
      <c r="V316" s="143"/>
      <c r="W316" s="156"/>
      <c r="X316" s="156">
        <f t="shared" si="40"/>
        <v>0</v>
      </c>
      <c r="Y316" s="156"/>
      <c r="Z316" s="156">
        <f t="shared" si="41"/>
        <v>0</v>
      </c>
      <c r="AA316" s="156">
        <f t="shared" si="42"/>
        <v>0</v>
      </c>
      <c r="AB316" s="156">
        <f t="shared" si="43"/>
        <v>0</v>
      </c>
      <c r="AC316" s="156">
        <f t="shared" si="44"/>
        <v>0</v>
      </c>
      <c r="AD316" s="156">
        <f t="shared" si="45"/>
        <v>0</v>
      </c>
      <c r="AE316" s="157"/>
      <c r="AF316" s="158"/>
      <c r="AG316" s="159"/>
      <c r="AO316" s="186" t="str">
        <f>IF(X316&gt;0,IF(AE316="受託",項目値マスタ!$G$2,項目値マスタ!$G$3),"")</f>
        <v/>
      </c>
      <c r="AP316" s="186">
        <f t="shared" si="46"/>
        <v>7.0000000000000007E-2</v>
      </c>
    </row>
    <row r="317" spans="1:42" ht="21.75" customHeight="1">
      <c r="A317" s="145"/>
      <c r="B317" s="146"/>
      <c r="C317" s="145"/>
      <c r="D317" s="146"/>
      <c r="E317" s="147"/>
      <c r="F317" s="148"/>
      <c r="G317" s="149"/>
      <c r="H317" s="149"/>
      <c r="I317" s="150"/>
      <c r="J317" s="151"/>
      <c r="K317" s="149"/>
      <c r="L317" s="152"/>
      <c r="M317" s="147"/>
      <c r="N317" s="153"/>
      <c r="O317" s="153"/>
      <c r="P317" s="153"/>
      <c r="Q317" s="153"/>
      <c r="R317" s="154"/>
      <c r="S317" s="155"/>
      <c r="T317" s="143"/>
      <c r="U317" s="143"/>
      <c r="V317" s="143"/>
      <c r="W317" s="156"/>
      <c r="X317" s="156">
        <f t="shared" si="40"/>
        <v>0</v>
      </c>
      <c r="Y317" s="156"/>
      <c r="Z317" s="156">
        <f t="shared" si="41"/>
        <v>0</v>
      </c>
      <c r="AA317" s="156">
        <f t="shared" si="42"/>
        <v>0</v>
      </c>
      <c r="AB317" s="156">
        <f t="shared" si="43"/>
        <v>0</v>
      </c>
      <c r="AC317" s="156">
        <f t="shared" si="44"/>
        <v>0</v>
      </c>
      <c r="AD317" s="156">
        <f t="shared" si="45"/>
        <v>0</v>
      </c>
      <c r="AE317" s="157"/>
      <c r="AF317" s="158"/>
      <c r="AG317" s="159"/>
      <c r="AO317" s="186" t="str">
        <f>IF(X317&gt;0,IF(AE317="受託",項目値マスタ!$G$2,項目値マスタ!$G$3),"")</f>
        <v/>
      </c>
      <c r="AP317" s="186">
        <f t="shared" si="46"/>
        <v>7.0000000000000007E-2</v>
      </c>
    </row>
    <row r="318" spans="1:42" ht="21.75" customHeight="1">
      <c r="A318" s="145"/>
      <c r="B318" s="146"/>
      <c r="C318" s="145"/>
      <c r="D318" s="146"/>
      <c r="E318" s="147"/>
      <c r="F318" s="148"/>
      <c r="G318" s="149"/>
      <c r="H318" s="149"/>
      <c r="I318" s="150"/>
      <c r="J318" s="151"/>
      <c r="K318" s="149"/>
      <c r="L318" s="152"/>
      <c r="M318" s="147"/>
      <c r="N318" s="153"/>
      <c r="O318" s="153"/>
      <c r="P318" s="153"/>
      <c r="Q318" s="153"/>
      <c r="R318" s="154"/>
      <c r="S318" s="155"/>
      <c r="T318" s="143"/>
      <c r="U318" s="143"/>
      <c r="V318" s="143"/>
      <c r="W318" s="156"/>
      <c r="X318" s="156">
        <f t="shared" si="40"/>
        <v>0</v>
      </c>
      <c r="Y318" s="156"/>
      <c r="Z318" s="156">
        <f t="shared" si="41"/>
        <v>0</v>
      </c>
      <c r="AA318" s="156">
        <f t="shared" si="42"/>
        <v>0</v>
      </c>
      <c r="AB318" s="156">
        <f t="shared" si="43"/>
        <v>0</v>
      </c>
      <c r="AC318" s="156">
        <f t="shared" si="44"/>
        <v>0</v>
      </c>
      <c r="AD318" s="156">
        <f t="shared" si="45"/>
        <v>0</v>
      </c>
      <c r="AE318" s="157"/>
      <c r="AF318" s="158"/>
      <c r="AG318" s="159"/>
      <c r="AO318" s="186" t="str">
        <f>IF(X318&gt;0,IF(AE318="受託",項目値マスタ!$G$2,項目値マスタ!$G$3),"")</f>
        <v/>
      </c>
      <c r="AP318" s="186">
        <f t="shared" si="46"/>
        <v>7.0000000000000007E-2</v>
      </c>
    </row>
    <row r="319" spans="1:42" ht="21.75" customHeight="1">
      <c r="A319" s="145"/>
      <c r="B319" s="146"/>
      <c r="C319" s="145"/>
      <c r="D319" s="146"/>
      <c r="E319" s="147"/>
      <c r="F319" s="148"/>
      <c r="G319" s="149"/>
      <c r="H319" s="149"/>
      <c r="I319" s="150"/>
      <c r="J319" s="151"/>
      <c r="K319" s="149"/>
      <c r="L319" s="152"/>
      <c r="M319" s="147"/>
      <c r="N319" s="153"/>
      <c r="O319" s="153"/>
      <c r="P319" s="153"/>
      <c r="Q319" s="153"/>
      <c r="R319" s="154"/>
      <c r="S319" s="155"/>
      <c r="T319" s="143"/>
      <c r="U319" s="143"/>
      <c r="V319" s="143"/>
      <c r="W319" s="156"/>
      <c r="X319" s="156">
        <f t="shared" si="40"/>
        <v>0</v>
      </c>
      <c r="Y319" s="156"/>
      <c r="Z319" s="156">
        <f t="shared" si="41"/>
        <v>0</v>
      </c>
      <c r="AA319" s="156">
        <f t="shared" si="42"/>
        <v>0</v>
      </c>
      <c r="AB319" s="156">
        <f t="shared" si="43"/>
        <v>0</v>
      </c>
      <c r="AC319" s="156">
        <f t="shared" si="44"/>
        <v>0</v>
      </c>
      <c r="AD319" s="156">
        <f t="shared" si="45"/>
        <v>0</v>
      </c>
      <c r="AE319" s="157"/>
      <c r="AF319" s="158"/>
      <c r="AG319" s="159"/>
      <c r="AO319" s="186" t="str">
        <f>IF(X319&gt;0,IF(AE319="受託",項目値マスタ!$G$2,項目値マスタ!$G$3),"")</f>
        <v/>
      </c>
      <c r="AP319" s="186">
        <f t="shared" si="46"/>
        <v>7.0000000000000007E-2</v>
      </c>
    </row>
    <row r="320" spans="1:42" ht="21.75" customHeight="1">
      <c r="A320" s="145"/>
      <c r="B320" s="146"/>
      <c r="C320" s="145"/>
      <c r="D320" s="146"/>
      <c r="E320" s="147"/>
      <c r="F320" s="148"/>
      <c r="G320" s="149"/>
      <c r="H320" s="149"/>
      <c r="I320" s="150"/>
      <c r="J320" s="151"/>
      <c r="K320" s="149"/>
      <c r="L320" s="152"/>
      <c r="M320" s="147"/>
      <c r="N320" s="153"/>
      <c r="O320" s="153"/>
      <c r="P320" s="153"/>
      <c r="Q320" s="153"/>
      <c r="R320" s="154"/>
      <c r="S320" s="155"/>
      <c r="T320" s="143"/>
      <c r="U320" s="143"/>
      <c r="V320" s="143"/>
      <c r="W320" s="156"/>
      <c r="X320" s="156">
        <f t="shared" si="40"/>
        <v>0</v>
      </c>
      <c r="Y320" s="156"/>
      <c r="Z320" s="156">
        <f t="shared" si="41"/>
        <v>0</v>
      </c>
      <c r="AA320" s="156">
        <f t="shared" si="42"/>
        <v>0</v>
      </c>
      <c r="AB320" s="156">
        <f t="shared" si="43"/>
        <v>0</v>
      </c>
      <c r="AC320" s="156">
        <f t="shared" si="44"/>
        <v>0</v>
      </c>
      <c r="AD320" s="156">
        <f t="shared" si="45"/>
        <v>0</v>
      </c>
      <c r="AE320" s="157"/>
      <c r="AF320" s="158"/>
      <c r="AG320" s="159"/>
      <c r="AO320" s="186" t="str">
        <f>IF(X320&gt;0,IF(AE320="受託",項目値マスタ!$G$2,項目値マスタ!$G$3),"")</f>
        <v/>
      </c>
      <c r="AP320" s="186">
        <f t="shared" si="46"/>
        <v>7.0000000000000007E-2</v>
      </c>
    </row>
    <row r="321" spans="1:42" ht="21.75" customHeight="1">
      <c r="A321" s="145"/>
      <c r="B321" s="146"/>
      <c r="C321" s="145"/>
      <c r="D321" s="146"/>
      <c r="E321" s="147"/>
      <c r="F321" s="148"/>
      <c r="G321" s="149"/>
      <c r="H321" s="149"/>
      <c r="I321" s="150"/>
      <c r="J321" s="151"/>
      <c r="K321" s="149"/>
      <c r="L321" s="152"/>
      <c r="M321" s="147"/>
      <c r="N321" s="153"/>
      <c r="O321" s="153"/>
      <c r="P321" s="153"/>
      <c r="Q321" s="153"/>
      <c r="R321" s="154"/>
      <c r="S321" s="155"/>
      <c r="T321" s="143"/>
      <c r="U321" s="143"/>
      <c r="V321" s="143"/>
      <c r="W321" s="156"/>
      <c r="X321" s="156">
        <f t="shared" si="40"/>
        <v>0</v>
      </c>
      <c r="Y321" s="156"/>
      <c r="Z321" s="156">
        <f t="shared" si="41"/>
        <v>0</v>
      </c>
      <c r="AA321" s="156">
        <f t="shared" si="42"/>
        <v>0</v>
      </c>
      <c r="AB321" s="156">
        <f t="shared" si="43"/>
        <v>0</v>
      </c>
      <c r="AC321" s="156">
        <f t="shared" si="44"/>
        <v>0</v>
      </c>
      <c r="AD321" s="156">
        <f t="shared" si="45"/>
        <v>0</v>
      </c>
      <c r="AE321" s="157"/>
      <c r="AF321" s="158"/>
      <c r="AG321" s="159"/>
      <c r="AO321" s="186" t="str">
        <f>IF(X321&gt;0,IF(AE321="受託",項目値マスタ!$G$2,項目値マスタ!$G$3),"")</f>
        <v/>
      </c>
      <c r="AP321" s="186">
        <f t="shared" si="46"/>
        <v>7.0000000000000007E-2</v>
      </c>
    </row>
    <row r="322" spans="1:42" ht="21.75" customHeight="1">
      <c r="A322" s="145"/>
      <c r="B322" s="146"/>
      <c r="C322" s="145"/>
      <c r="D322" s="146"/>
      <c r="E322" s="147"/>
      <c r="F322" s="148"/>
      <c r="G322" s="149"/>
      <c r="H322" s="149"/>
      <c r="I322" s="150"/>
      <c r="J322" s="151"/>
      <c r="K322" s="149"/>
      <c r="L322" s="152"/>
      <c r="M322" s="147"/>
      <c r="N322" s="153"/>
      <c r="O322" s="153"/>
      <c r="P322" s="153"/>
      <c r="Q322" s="153"/>
      <c r="R322" s="154"/>
      <c r="S322" s="155"/>
      <c r="T322" s="143"/>
      <c r="U322" s="143"/>
      <c r="V322" s="143"/>
      <c r="W322" s="156"/>
      <c r="X322" s="156">
        <f t="shared" si="40"/>
        <v>0</v>
      </c>
      <c r="Y322" s="156"/>
      <c r="Z322" s="156">
        <f t="shared" si="41"/>
        <v>0</v>
      </c>
      <c r="AA322" s="156">
        <f t="shared" si="42"/>
        <v>0</v>
      </c>
      <c r="AB322" s="156">
        <f t="shared" si="43"/>
        <v>0</v>
      </c>
      <c r="AC322" s="156">
        <f t="shared" si="44"/>
        <v>0</v>
      </c>
      <c r="AD322" s="156">
        <f t="shared" si="45"/>
        <v>0</v>
      </c>
      <c r="AE322" s="157"/>
      <c r="AF322" s="158"/>
      <c r="AG322" s="159"/>
      <c r="AO322" s="186" t="str">
        <f>IF(X322&gt;0,IF(AE322="受託",項目値マスタ!$G$2,項目値マスタ!$G$3),"")</f>
        <v/>
      </c>
      <c r="AP322" s="186">
        <f t="shared" si="46"/>
        <v>7.0000000000000007E-2</v>
      </c>
    </row>
    <row r="323" spans="1:42" ht="21.75" customHeight="1">
      <c r="A323" s="145"/>
      <c r="B323" s="146"/>
      <c r="C323" s="145"/>
      <c r="D323" s="146"/>
      <c r="E323" s="147"/>
      <c r="F323" s="148"/>
      <c r="G323" s="149"/>
      <c r="H323" s="149"/>
      <c r="I323" s="150"/>
      <c r="J323" s="151"/>
      <c r="K323" s="149"/>
      <c r="L323" s="152"/>
      <c r="M323" s="147"/>
      <c r="N323" s="153"/>
      <c r="O323" s="153"/>
      <c r="P323" s="153"/>
      <c r="Q323" s="153"/>
      <c r="R323" s="154"/>
      <c r="S323" s="155"/>
      <c r="T323" s="143"/>
      <c r="U323" s="143"/>
      <c r="V323" s="143"/>
      <c r="W323" s="156"/>
      <c r="X323" s="156">
        <f t="shared" si="40"/>
        <v>0</v>
      </c>
      <c r="Y323" s="156"/>
      <c r="Z323" s="156">
        <f t="shared" si="41"/>
        <v>0</v>
      </c>
      <c r="AA323" s="156">
        <f t="shared" si="42"/>
        <v>0</v>
      </c>
      <c r="AB323" s="156">
        <f t="shared" si="43"/>
        <v>0</v>
      </c>
      <c r="AC323" s="156">
        <f t="shared" si="44"/>
        <v>0</v>
      </c>
      <c r="AD323" s="156">
        <f t="shared" si="45"/>
        <v>0</v>
      </c>
      <c r="AE323" s="157"/>
      <c r="AF323" s="158"/>
      <c r="AG323" s="159"/>
      <c r="AO323" s="186" t="str">
        <f>IF(X323&gt;0,IF(AE323="受託",項目値マスタ!$G$2,項目値マスタ!$G$3),"")</f>
        <v/>
      </c>
      <c r="AP323" s="186">
        <f t="shared" si="46"/>
        <v>7.0000000000000007E-2</v>
      </c>
    </row>
    <row r="324" spans="1:42" ht="21.75" customHeight="1">
      <c r="A324" s="145"/>
      <c r="B324" s="146"/>
      <c r="C324" s="145"/>
      <c r="D324" s="146"/>
      <c r="E324" s="147"/>
      <c r="F324" s="148"/>
      <c r="G324" s="149"/>
      <c r="H324" s="149"/>
      <c r="I324" s="150"/>
      <c r="J324" s="151"/>
      <c r="K324" s="149"/>
      <c r="L324" s="152"/>
      <c r="M324" s="147"/>
      <c r="N324" s="153"/>
      <c r="O324" s="153"/>
      <c r="P324" s="153"/>
      <c r="Q324" s="153"/>
      <c r="R324" s="154"/>
      <c r="S324" s="155"/>
      <c r="T324" s="143"/>
      <c r="U324" s="143"/>
      <c r="V324" s="143"/>
      <c r="W324" s="156"/>
      <c r="X324" s="156">
        <f t="shared" si="40"/>
        <v>0</v>
      </c>
      <c r="Y324" s="156"/>
      <c r="Z324" s="156">
        <f t="shared" si="41"/>
        <v>0</v>
      </c>
      <c r="AA324" s="156">
        <f t="shared" si="42"/>
        <v>0</v>
      </c>
      <c r="AB324" s="156">
        <f t="shared" si="43"/>
        <v>0</v>
      </c>
      <c r="AC324" s="156">
        <f t="shared" si="44"/>
        <v>0</v>
      </c>
      <c r="AD324" s="156">
        <f t="shared" si="45"/>
        <v>0</v>
      </c>
      <c r="AE324" s="157"/>
      <c r="AF324" s="158"/>
      <c r="AG324" s="159"/>
      <c r="AO324" s="186" t="str">
        <f>IF(X324&gt;0,IF(AE324="受託",項目値マスタ!$G$2,項目値マスタ!$G$3),"")</f>
        <v/>
      </c>
      <c r="AP324" s="186">
        <f t="shared" si="46"/>
        <v>7.0000000000000007E-2</v>
      </c>
    </row>
    <row r="325" spans="1:42" ht="21.75" customHeight="1">
      <c r="A325" s="145"/>
      <c r="B325" s="146"/>
      <c r="C325" s="145"/>
      <c r="D325" s="146"/>
      <c r="E325" s="147"/>
      <c r="F325" s="148"/>
      <c r="G325" s="149"/>
      <c r="H325" s="149"/>
      <c r="I325" s="150"/>
      <c r="J325" s="151"/>
      <c r="K325" s="149"/>
      <c r="L325" s="152"/>
      <c r="M325" s="147"/>
      <c r="N325" s="153"/>
      <c r="O325" s="153"/>
      <c r="P325" s="153"/>
      <c r="Q325" s="153"/>
      <c r="R325" s="154"/>
      <c r="S325" s="155"/>
      <c r="T325" s="143"/>
      <c r="U325" s="143"/>
      <c r="V325" s="143"/>
      <c r="W325" s="156"/>
      <c r="X325" s="156">
        <f t="shared" si="40"/>
        <v>0</v>
      </c>
      <c r="Y325" s="156"/>
      <c r="Z325" s="156">
        <f t="shared" si="41"/>
        <v>0</v>
      </c>
      <c r="AA325" s="156">
        <f t="shared" si="42"/>
        <v>0</v>
      </c>
      <c r="AB325" s="156">
        <f t="shared" si="43"/>
        <v>0</v>
      </c>
      <c r="AC325" s="156">
        <f t="shared" si="44"/>
        <v>0</v>
      </c>
      <c r="AD325" s="156">
        <f t="shared" si="45"/>
        <v>0</v>
      </c>
      <c r="AE325" s="157"/>
      <c r="AF325" s="158"/>
      <c r="AG325" s="159"/>
      <c r="AO325" s="186" t="str">
        <f>IF(X325&gt;0,IF(AE325="受託",項目値マスタ!$G$2,項目値マスタ!$G$3),"")</f>
        <v/>
      </c>
      <c r="AP325" s="186">
        <f t="shared" si="46"/>
        <v>7.0000000000000007E-2</v>
      </c>
    </row>
    <row r="326" spans="1:42" ht="21.75" customHeight="1">
      <c r="A326" s="145"/>
      <c r="B326" s="146"/>
      <c r="C326" s="145"/>
      <c r="D326" s="146"/>
      <c r="E326" s="147"/>
      <c r="F326" s="148"/>
      <c r="G326" s="149"/>
      <c r="H326" s="149"/>
      <c r="I326" s="150"/>
      <c r="J326" s="151"/>
      <c r="K326" s="149"/>
      <c r="L326" s="152"/>
      <c r="M326" s="147"/>
      <c r="N326" s="153"/>
      <c r="O326" s="153"/>
      <c r="P326" s="153"/>
      <c r="Q326" s="153"/>
      <c r="R326" s="154"/>
      <c r="S326" s="155"/>
      <c r="T326" s="143"/>
      <c r="U326" s="143"/>
      <c r="V326" s="143"/>
      <c r="W326" s="156"/>
      <c r="X326" s="156">
        <f t="shared" si="40"/>
        <v>0</v>
      </c>
      <c r="Y326" s="156"/>
      <c r="Z326" s="156">
        <f t="shared" si="41"/>
        <v>0</v>
      </c>
      <c r="AA326" s="156">
        <f t="shared" si="42"/>
        <v>0</v>
      </c>
      <c r="AB326" s="156">
        <f t="shared" si="43"/>
        <v>0</v>
      </c>
      <c r="AC326" s="156">
        <f t="shared" si="44"/>
        <v>0</v>
      </c>
      <c r="AD326" s="156">
        <f t="shared" si="45"/>
        <v>0</v>
      </c>
      <c r="AE326" s="157"/>
      <c r="AF326" s="158"/>
      <c r="AG326" s="159"/>
      <c r="AO326" s="186" t="str">
        <f>IF(X326&gt;0,IF(AE326="受託",項目値マスタ!$G$2,項目値マスタ!$G$3),"")</f>
        <v/>
      </c>
      <c r="AP326" s="186">
        <f t="shared" si="46"/>
        <v>7.0000000000000007E-2</v>
      </c>
    </row>
    <row r="327" spans="1:42" ht="21.75" customHeight="1">
      <c r="A327" s="145"/>
      <c r="B327" s="146"/>
      <c r="C327" s="145"/>
      <c r="D327" s="146"/>
      <c r="E327" s="147"/>
      <c r="F327" s="148"/>
      <c r="G327" s="149"/>
      <c r="H327" s="149"/>
      <c r="I327" s="150"/>
      <c r="J327" s="151"/>
      <c r="K327" s="149"/>
      <c r="L327" s="152"/>
      <c r="M327" s="147"/>
      <c r="N327" s="153"/>
      <c r="O327" s="153"/>
      <c r="P327" s="153"/>
      <c r="Q327" s="153"/>
      <c r="R327" s="154"/>
      <c r="S327" s="155"/>
      <c r="T327" s="143"/>
      <c r="U327" s="143"/>
      <c r="V327" s="143"/>
      <c r="W327" s="156"/>
      <c r="X327" s="156">
        <f t="shared" si="40"/>
        <v>0</v>
      </c>
      <c r="Y327" s="156"/>
      <c r="Z327" s="156">
        <f t="shared" si="41"/>
        <v>0</v>
      </c>
      <c r="AA327" s="156">
        <f t="shared" si="42"/>
        <v>0</v>
      </c>
      <c r="AB327" s="156">
        <f t="shared" si="43"/>
        <v>0</v>
      </c>
      <c r="AC327" s="156">
        <f t="shared" si="44"/>
        <v>0</v>
      </c>
      <c r="AD327" s="156">
        <f t="shared" si="45"/>
        <v>0</v>
      </c>
      <c r="AE327" s="157"/>
      <c r="AF327" s="158"/>
      <c r="AG327" s="159"/>
      <c r="AO327" s="186" t="str">
        <f>IF(X327&gt;0,IF(AE327="受託",項目値マスタ!$G$2,項目値マスタ!$G$3),"")</f>
        <v/>
      </c>
      <c r="AP327" s="186">
        <f t="shared" si="46"/>
        <v>7.0000000000000007E-2</v>
      </c>
    </row>
    <row r="328" spans="1:42" ht="21.75" customHeight="1">
      <c r="A328" s="145"/>
      <c r="B328" s="146"/>
      <c r="C328" s="145"/>
      <c r="D328" s="146"/>
      <c r="E328" s="147"/>
      <c r="F328" s="148"/>
      <c r="G328" s="149"/>
      <c r="H328" s="149"/>
      <c r="I328" s="150"/>
      <c r="J328" s="151"/>
      <c r="K328" s="149"/>
      <c r="L328" s="152"/>
      <c r="M328" s="147"/>
      <c r="N328" s="153"/>
      <c r="O328" s="153"/>
      <c r="P328" s="153"/>
      <c r="Q328" s="153"/>
      <c r="R328" s="154"/>
      <c r="S328" s="155"/>
      <c r="T328" s="143"/>
      <c r="U328" s="143"/>
      <c r="V328" s="143"/>
      <c r="W328" s="156"/>
      <c r="X328" s="156">
        <f t="shared" si="40"/>
        <v>0</v>
      </c>
      <c r="Y328" s="156"/>
      <c r="Z328" s="156">
        <f t="shared" si="41"/>
        <v>0</v>
      </c>
      <c r="AA328" s="156">
        <f t="shared" si="42"/>
        <v>0</v>
      </c>
      <c r="AB328" s="156">
        <f t="shared" si="43"/>
        <v>0</v>
      </c>
      <c r="AC328" s="156">
        <f t="shared" si="44"/>
        <v>0</v>
      </c>
      <c r="AD328" s="156">
        <f t="shared" si="45"/>
        <v>0</v>
      </c>
      <c r="AE328" s="157"/>
      <c r="AF328" s="158"/>
      <c r="AG328" s="159"/>
      <c r="AO328" s="186" t="str">
        <f>IF(X328&gt;0,IF(AE328="受託",項目値マスタ!$G$2,項目値マスタ!$G$3),"")</f>
        <v/>
      </c>
      <c r="AP328" s="186">
        <f t="shared" si="46"/>
        <v>7.0000000000000007E-2</v>
      </c>
    </row>
    <row r="329" spans="1:42" ht="21.75" customHeight="1">
      <c r="A329" s="145"/>
      <c r="B329" s="146"/>
      <c r="C329" s="145"/>
      <c r="D329" s="146"/>
      <c r="E329" s="147"/>
      <c r="F329" s="148"/>
      <c r="G329" s="149"/>
      <c r="H329" s="149"/>
      <c r="I329" s="150"/>
      <c r="J329" s="151"/>
      <c r="K329" s="149"/>
      <c r="L329" s="152"/>
      <c r="M329" s="147"/>
      <c r="N329" s="153"/>
      <c r="O329" s="153"/>
      <c r="P329" s="153"/>
      <c r="Q329" s="153"/>
      <c r="R329" s="154"/>
      <c r="S329" s="155"/>
      <c r="T329" s="143"/>
      <c r="U329" s="143"/>
      <c r="V329" s="143"/>
      <c r="W329" s="156"/>
      <c r="X329" s="156">
        <f t="shared" si="40"/>
        <v>0</v>
      </c>
      <c r="Y329" s="156"/>
      <c r="Z329" s="156">
        <f t="shared" si="41"/>
        <v>0</v>
      </c>
      <c r="AA329" s="156">
        <f t="shared" si="42"/>
        <v>0</v>
      </c>
      <c r="AB329" s="156">
        <f t="shared" si="43"/>
        <v>0</v>
      </c>
      <c r="AC329" s="156">
        <f t="shared" si="44"/>
        <v>0</v>
      </c>
      <c r="AD329" s="156">
        <f t="shared" si="45"/>
        <v>0</v>
      </c>
      <c r="AE329" s="157"/>
      <c r="AF329" s="158"/>
      <c r="AG329" s="159"/>
      <c r="AO329" s="186" t="str">
        <f>IF(X329&gt;0,IF(AE329="受託",項目値マスタ!$G$2,項目値マスタ!$G$3),"")</f>
        <v/>
      </c>
      <c r="AP329" s="186">
        <f t="shared" si="46"/>
        <v>7.0000000000000007E-2</v>
      </c>
    </row>
    <row r="330" spans="1:42" ht="21.75" customHeight="1">
      <c r="A330" s="145"/>
      <c r="B330" s="146"/>
      <c r="C330" s="145"/>
      <c r="D330" s="146"/>
      <c r="E330" s="147"/>
      <c r="F330" s="148"/>
      <c r="G330" s="149"/>
      <c r="H330" s="149"/>
      <c r="I330" s="150"/>
      <c r="J330" s="151"/>
      <c r="K330" s="149"/>
      <c r="L330" s="152"/>
      <c r="M330" s="147"/>
      <c r="N330" s="153"/>
      <c r="O330" s="153"/>
      <c r="P330" s="153"/>
      <c r="Q330" s="153"/>
      <c r="R330" s="154"/>
      <c r="S330" s="155"/>
      <c r="T330" s="143"/>
      <c r="U330" s="143"/>
      <c r="V330" s="143"/>
      <c r="W330" s="156"/>
      <c r="X330" s="156">
        <f t="shared" si="40"/>
        <v>0</v>
      </c>
      <c r="Y330" s="156"/>
      <c r="Z330" s="156">
        <f t="shared" si="41"/>
        <v>0</v>
      </c>
      <c r="AA330" s="156">
        <f t="shared" si="42"/>
        <v>0</v>
      </c>
      <c r="AB330" s="156">
        <f t="shared" si="43"/>
        <v>0</v>
      </c>
      <c r="AC330" s="156">
        <f t="shared" si="44"/>
        <v>0</v>
      </c>
      <c r="AD330" s="156">
        <f t="shared" si="45"/>
        <v>0</v>
      </c>
      <c r="AE330" s="157"/>
      <c r="AF330" s="158"/>
      <c r="AG330" s="159"/>
      <c r="AO330" s="186" t="str">
        <f>IF(X330&gt;0,IF(AE330="受託",項目値マスタ!$G$2,項目値マスタ!$G$3),"")</f>
        <v/>
      </c>
      <c r="AP330" s="186">
        <f t="shared" si="46"/>
        <v>7.0000000000000007E-2</v>
      </c>
    </row>
    <row r="331" spans="1:42" ht="21.75" customHeight="1">
      <c r="A331" s="145"/>
      <c r="B331" s="146"/>
      <c r="C331" s="145"/>
      <c r="D331" s="146"/>
      <c r="E331" s="147"/>
      <c r="F331" s="148"/>
      <c r="G331" s="149"/>
      <c r="H331" s="149"/>
      <c r="I331" s="150"/>
      <c r="J331" s="151"/>
      <c r="K331" s="149"/>
      <c r="L331" s="152"/>
      <c r="M331" s="147"/>
      <c r="N331" s="153"/>
      <c r="O331" s="153"/>
      <c r="P331" s="153"/>
      <c r="Q331" s="153"/>
      <c r="R331" s="154"/>
      <c r="S331" s="155"/>
      <c r="T331" s="143"/>
      <c r="U331" s="143"/>
      <c r="V331" s="143"/>
      <c r="W331" s="156"/>
      <c r="X331" s="156">
        <f t="shared" si="40"/>
        <v>0</v>
      </c>
      <c r="Y331" s="156"/>
      <c r="Z331" s="156">
        <f t="shared" si="41"/>
        <v>0</v>
      </c>
      <c r="AA331" s="156">
        <f t="shared" si="42"/>
        <v>0</v>
      </c>
      <c r="AB331" s="156">
        <f t="shared" si="43"/>
        <v>0</v>
      </c>
      <c r="AC331" s="156">
        <f t="shared" si="44"/>
        <v>0</v>
      </c>
      <c r="AD331" s="156">
        <f t="shared" si="45"/>
        <v>0</v>
      </c>
      <c r="AE331" s="157"/>
      <c r="AF331" s="158"/>
      <c r="AG331" s="159"/>
      <c r="AO331" s="186" t="str">
        <f>IF(X331&gt;0,IF(AE331="受託",項目値マスタ!$G$2,項目値マスタ!$G$3),"")</f>
        <v/>
      </c>
      <c r="AP331" s="186">
        <f t="shared" si="46"/>
        <v>7.0000000000000007E-2</v>
      </c>
    </row>
    <row r="332" spans="1:42" ht="21.75" customHeight="1">
      <c r="A332" s="145"/>
      <c r="B332" s="146"/>
      <c r="C332" s="145"/>
      <c r="D332" s="146"/>
      <c r="E332" s="147"/>
      <c r="F332" s="148"/>
      <c r="G332" s="149"/>
      <c r="H332" s="149"/>
      <c r="I332" s="150"/>
      <c r="J332" s="151"/>
      <c r="K332" s="149"/>
      <c r="L332" s="152"/>
      <c r="M332" s="147"/>
      <c r="N332" s="153"/>
      <c r="O332" s="153"/>
      <c r="P332" s="153"/>
      <c r="Q332" s="153"/>
      <c r="R332" s="154"/>
      <c r="S332" s="155"/>
      <c r="T332" s="143"/>
      <c r="U332" s="143"/>
      <c r="V332" s="143"/>
      <c r="W332" s="156"/>
      <c r="X332" s="156">
        <f t="shared" si="40"/>
        <v>0</v>
      </c>
      <c r="Y332" s="156"/>
      <c r="Z332" s="156">
        <f t="shared" si="41"/>
        <v>0</v>
      </c>
      <c r="AA332" s="156">
        <f t="shared" si="42"/>
        <v>0</v>
      </c>
      <c r="AB332" s="156">
        <f t="shared" si="43"/>
        <v>0</v>
      </c>
      <c r="AC332" s="156">
        <f t="shared" si="44"/>
        <v>0</v>
      </c>
      <c r="AD332" s="156">
        <f t="shared" si="45"/>
        <v>0</v>
      </c>
      <c r="AE332" s="157"/>
      <c r="AF332" s="158"/>
      <c r="AG332" s="159"/>
      <c r="AO332" s="186" t="str">
        <f>IF(X332&gt;0,IF(AE332="受託",項目値マスタ!$G$2,項目値マスタ!$G$3),"")</f>
        <v/>
      </c>
      <c r="AP332" s="186">
        <f t="shared" si="46"/>
        <v>7.0000000000000007E-2</v>
      </c>
    </row>
    <row r="333" spans="1:42" ht="21.75" customHeight="1">
      <c r="A333" s="145"/>
      <c r="B333" s="146"/>
      <c r="C333" s="145"/>
      <c r="D333" s="146"/>
      <c r="E333" s="147"/>
      <c r="F333" s="148"/>
      <c r="G333" s="149"/>
      <c r="H333" s="149"/>
      <c r="I333" s="150"/>
      <c r="J333" s="151"/>
      <c r="K333" s="149"/>
      <c r="L333" s="152"/>
      <c r="M333" s="147"/>
      <c r="N333" s="153"/>
      <c r="O333" s="153"/>
      <c r="P333" s="153"/>
      <c r="Q333" s="153"/>
      <c r="R333" s="154"/>
      <c r="S333" s="155"/>
      <c r="T333" s="143"/>
      <c r="U333" s="143"/>
      <c r="V333" s="143"/>
      <c r="W333" s="156"/>
      <c r="X333" s="156">
        <f t="shared" si="40"/>
        <v>0</v>
      </c>
      <c r="Y333" s="156"/>
      <c r="Z333" s="156">
        <f t="shared" si="41"/>
        <v>0</v>
      </c>
      <c r="AA333" s="156">
        <f t="shared" si="42"/>
        <v>0</v>
      </c>
      <c r="AB333" s="156">
        <f t="shared" si="43"/>
        <v>0</v>
      </c>
      <c r="AC333" s="156">
        <f t="shared" si="44"/>
        <v>0</v>
      </c>
      <c r="AD333" s="156">
        <f t="shared" si="45"/>
        <v>0</v>
      </c>
      <c r="AE333" s="157"/>
      <c r="AF333" s="158"/>
      <c r="AG333" s="159"/>
      <c r="AO333" s="186" t="str">
        <f>IF(X333&gt;0,IF(AE333="受託",項目値マスタ!$G$2,項目値マスタ!$G$3),"")</f>
        <v/>
      </c>
      <c r="AP333" s="186">
        <f t="shared" si="46"/>
        <v>7.0000000000000007E-2</v>
      </c>
    </row>
    <row r="334" spans="1:42" ht="21.75" customHeight="1">
      <c r="A334" s="145"/>
      <c r="B334" s="146"/>
      <c r="C334" s="145"/>
      <c r="D334" s="146"/>
      <c r="E334" s="147"/>
      <c r="F334" s="148"/>
      <c r="G334" s="149"/>
      <c r="H334" s="149"/>
      <c r="I334" s="150"/>
      <c r="J334" s="151"/>
      <c r="K334" s="149"/>
      <c r="L334" s="152"/>
      <c r="M334" s="147"/>
      <c r="N334" s="153"/>
      <c r="O334" s="153"/>
      <c r="P334" s="153"/>
      <c r="Q334" s="153"/>
      <c r="R334" s="154"/>
      <c r="S334" s="155"/>
      <c r="T334" s="143"/>
      <c r="U334" s="143"/>
      <c r="V334" s="143"/>
      <c r="W334" s="156"/>
      <c r="X334" s="156">
        <f t="shared" si="40"/>
        <v>0</v>
      </c>
      <c r="Y334" s="156"/>
      <c r="Z334" s="156">
        <f t="shared" si="41"/>
        <v>0</v>
      </c>
      <c r="AA334" s="156">
        <f t="shared" si="42"/>
        <v>0</v>
      </c>
      <c r="AB334" s="156">
        <f t="shared" si="43"/>
        <v>0</v>
      </c>
      <c r="AC334" s="156">
        <f t="shared" si="44"/>
        <v>0</v>
      </c>
      <c r="AD334" s="156">
        <f t="shared" si="45"/>
        <v>0</v>
      </c>
      <c r="AE334" s="157"/>
      <c r="AF334" s="158"/>
      <c r="AG334" s="159"/>
      <c r="AO334" s="186" t="str">
        <f>IF(X334&gt;0,IF(AE334="受託",項目値マスタ!$G$2,項目値マスタ!$G$3),"")</f>
        <v/>
      </c>
      <c r="AP334" s="186">
        <f t="shared" si="46"/>
        <v>7.0000000000000007E-2</v>
      </c>
    </row>
    <row r="335" spans="1:42" ht="21.75" customHeight="1">
      <c r="A335" s="145"/>
      <c r="B335" s="146"/>
      <c r="C335" s="145"/>
      <c r="D335" s="146"/>
      <c r="E335" s="147"/>
      <c r="F335" s="148"/>
      <c r="G335" s="149"/>
      <c r="H335" s="149"/>
      <c r="I335" s="150"/>
      <c r="J335" s="151"/>
      <c r="K335" s="149"/>
      <c r="L335" s="152"/>
      <c r="M335" s="147"/>
      <c r="N335" s="153"/>
      <c r="O335" s="153"/>
      <c r="P335" s="153"/>
      <c r="Q335" s="153"/>
      <c r="R335" s="154"/>
      <c r="S335" s="155"/>
      <c r="T335" s="143"/>
      <c r="U335" s="143"/>
      <c r="V335" s="143"/>
      <c r="W335" s="156"/>
      <c r="X335" s="156">
        <f t="shared" si="40"/>
        <v>0</v>
      </c>
      <c r="Y335" s="156"/>
      <c r="Z335" s="156">
        <f t="shared" si="41"/>
        <v>0</v>
      </c>
      <c r="AA335" s="156">
        <f t="shared" si="42"/>
        <v>0</v>
      </c>
      <c r="AB335" s="156">
        <f t="shared" si="43"/>
        <v>0</v>
      </c>
      <c r="AC335" s="156">
        <f t="shared" si="44"/>
        <v>0</v>
      </c>
      <c r="AD335" s="156">
        <f t="shared" si="45"/>
        <v>0</v>
      </c>
      <c r="AE335" s="157"/>
      <c r="AF335" s="158"/>
      <c r="AG335" s="159"/>
      <c r="AO335" s="186" t="str">
        <f>IF(X335&gt;0,IF(AE335="受託",項目値マスタ!$G$2,項目値マスタ!$G$3),"")</f>
        <v/>
      </c>
      <c r="AP335" s="186">
        <f t="shared" si="46"/>
        <v>7.0000000000000007E-2</v>
      </c>
    </row>
    <row r="336" spans="1:42" ht="21.75" customHeight="1">
      <c r="A336" s="145"/>
      <c r="B336" s="146"/>
      <c r="C336" s="145"/>
      <c r="D336" s="146"/>
      <c r="E336" s="147"/>
      <c r="F336" s="148"/>
      <c r="G336" s="149"/>
      <c r="H336" s="149"/>
      <c r="I336" s="150"/>
      <c r="J336" s="151"/>
      <c r="K336" s="149"/>
      <c r="L336" s="152"/>
      <c r="M336" s="147"/>
      <c r="N336" s="153"/>
      <c r="O336" s="153"/>
      <c r="P336" s="153"/>
      <c r="Q336" s="153"/>
      <c r="R336" s="154"/>
      <c r="S336" s="155"/>
      <c r="T336" s="143"/>
      <c r="U336" s="143"/>
      <c r="V336" s="143"/>
      <c r="W336" s="156"/>
      <c r="X336" s="156">
        <f t="shared" si="40"/>
        <v>0</v>
      </c>
      <c r="Y336" s="156"/>
      <c r="Z336" s="156">
        <f t="shared" si="41"/>
        <v>0</v>
      </c>
      <c r="AA336" s="156">
        <f t="shared" si="42"/>
        <v>0</v>
      </c>
      <c r="AB336" s="156">
        <f t="shared" si="43"/>
        <v>0</v>
      </c>
      <c r="AC336" s="156">
        <f t="shared" si="44"/>
        <v>0</v>
      </c>
      <c r="AD336" s="156">
        <f t="shared" si="45"/>
        <v>0</v>
      </c>
      <c r="AE336" s="157"/>
      <c r="AF336" s="158"/>
      <c r="AG336" s="159"/>
      <c r="AO336" s="186" t="str">
        <f>IF(X336&gt;0,IF(AE336="受託",項目値マスタ!$G$2,項目値マスタ!$G$3),"")</f>
        <v/>
      </c>
      <c r="AP336" s="186">
        <f t="shared" si="46"/>
        <v>7.0000000000000007E-2</v>
      </c>
    </row>
    <row r="337" spans="1:42" ht="21.75" customHeight="1">
      <c r="A337" s="145"/>
      <c r="B337" s="146"/>
      <c r="C337" s="145"/>
      <c r="D337" s="146"/>
      <c r="E337" s="147"/>
      <c r="F337" s="148"/>
      <c r="G337" s="149"/>
      <c r="H337" s="149"/>
      <c r="I337" s="150"/>
      <c r="J337" s="151"/>
      <c r="K337" s="149"/>
      <c r="L337" s="152"/>
      <c r="M337" s="147"/>
      <c r="N337" s="153"/>
      <c r="O337" s="153"/>
      <c r="P337" s="153"/>
      <c r="Q337" s="153"/>
      <c r="R337" s="154"/>
      <c r="S337" s="155"/>
      <c r="T337" s="143"/>
      <c r="U337" s="143"/>
      <c r="V337" s="143"/>
      <c r="W337" s="156"/>
      <c r="X337" s="156">
        <f t="shared" si="40"/>
        <v>0</v>
      </c>
      <c r="Y337" s="156"/>
      <c r="Z337" s="156">
        <f t="shared" si="41"/>
        <v>0</v>
      </c>
      <c r="AA337" s="156">
        <f t="shared" si="42"/>
        <v>0</v>
      </c>
      <c r="AB337" s="156">
        <f t="shared" si="43"/>
        <v>0</v>
      </c>
      <c r="AC337" s="156">
        <f t="shared" si="44"/>
        <v>0</v>
      </c>
      <c r="AD337" s="156">
        <f t="shared" si="45"/>
        <v>0</v>
      </c>
      <c r="AE337" s="157"/>
      <c r="AF337" s="158"/>
      <c r="AG337" s="159"/>
      <c r="AO337" s="186" t="str">
        <f>IF(X337&gt;0,IF(AE337="受託",項目値マスタ!$G$2,項目値マスタ!$G$3),"")</f>
        <v/>
      </c>
      <c r="AP337" s="186">
        <f t="shared" si="46"/>
        <v>7.0000000000000007E-2</v>
      </c>
    </row>
    <row r="338" spans="1:42" ht="21.75" customHeight="1">
      <c r="A338" s="145"/>
      <c r="B338" s="146"/>
      <c r="C338" s="145"/>
      <c r="D338" s="146"/>
      <c r="E338" s="147"/>
      <c r="F338" s="148"/>
      <c r="G338" s="149"/>
      <c r="H338" s="149"/>
      <c r="I338" s="150"/>
      <c r="J338" s="151"/>
      <c r="K338" s="149"/>
      <c r="L338" s="152"/>
      <c r="M338" s="147"/>
      <c r="N338" s="153"/>
      <c r="O338" s="153"/>
      <c r="P338" s="153"/>
      <c r="Q338" s="153"/>
      <c r="R338" s="154"/>
      <c r="S338" s="155"/>
      <c r="T338" s="143"/>
      <c r="U338" s="143"/>
      <c r="V338" s="143"/>
      <c r="W338" s="156"/>
      <c r="X338" s="156">
        <f t="shared" si="40"/>
        <v>0</v>
      </c>
      <c r="Y338" s="156"/>
      <c r="Z338" s="156">
        <f t="shared" si="41"/>
        <v>0</v>
      </c>
      <c r="AA338" s="156">
        <f t="shared" si="42"/>
        <v>0</v>
      </c>
      <c r="AB338" s="156">
        <f t="shared" si="43"/>
        <v>0</v>
      </c>
      <c r="AC338" s="156">
        <f t="shared" si="44"/>
        <v>0</v>
      </c>
      <c r="AD338" s="156">
        <f t="shared" si="45"/>
        <v>0</v>
      </c>
      <c r="AE338" s="157"/>
      <c r="AF338" s="158"/>
      <c r="AG338" s="159"/>
      <c r="AO338" s="186" t="str">
        <f>IF(X338&gt;0,IF(AE338="受託",項目値マスタ!$G$2,項目値マスタ!$G$3),"")</f>
        <v/>
      </c>
      <c r="AP338" s="186">
        <f t="shared" si="46"/>
        <v>7.0000000000000007E-2</v>
      </c>
    </row>
    <row r="339" spans="1:42" ht="21.75" customHeight="1">
      <c r="A339" s="145"/>
      <c r="B339" s="146"/>
      <c r="C339" s="145"/>
      <c r="D339" s="146"/>
      <c r="E339" s="147"/>
      <c r="F339" s="148"/>
      <c r="G339" s="149"/>
      <c r="H339" s="149"/>
      <c r="I339" s="150"/>
      <c r="J339" s="151"/>
      <c r="K339" s="149"/>
      <c r="L339" s="152"/>
      <c r="M339" s="147"/>
      <c r="N339" s="153"/>
      <c r="O339" s="153"/>
      <c r="P339" s="153"/>
      <c r="Q339" s="153"/>
      <c r="R339" s="154"/>
      <c r="S339" s="155"/>
      <c r="T339" s="143"/>
      <c r="U339" s="143"/>
      <c r="V339" s="143"/>
      <c r="W339" s="156"/>
      <c r="X339" s="156">
        <f t="shared" si="40"/>
        <v>0</v>
      </c>
      <c r="Y339" s="156"/>
      <c r="Z339" s="156">
        <f t="shared" si="41"/>
        <v>0</v>
      </c>
      <c r="AA339" s="156">
        <f t="shared" si="42"/>
        <v>0</v>
      </c>
      <c r="AB339" s="156">
        <f t="shared" si="43"/>
        <v>0</v>
      </c>
      <c r="AC339" s="156">
        <f t="shared" si="44"/>
        <v>0</v>
      </c>
      <c r="AD339" s="156">
        <f t="shared" si="45"/>
        <v>0</v>
      </c>
      <c r="AE339" s="157"/>
      <c r="AF339" s="158"/>
      <c r="AG339" s="159"/>
      <c r="AO339" s="186" t="str">
        <f>IF(X339&gt;0,IF(AE339="受託",項目値マスタ!$G$2,項目値マスタ!$G$3),"")</f>
        <v/>
      </c>
      <c r="AP339" s="186">
        <f t="shared" si="46"/>
        <v>7.0000000000000007E-2</v>
      </c>
    </row>
    <row r="340" spans="1:42" ht="21.75" customHeight="1">
      <c r="A340" s="145"/>
      <c r="B340" s="146"/>
      <c r="C340" s="145"/>
      <c r="D340" s="146"/>
      <c r="E340" s="147"/>
      <c r="F340" s="148"/>
      <c r="G340" s="149"/>
      <c r="H340" s="149"/>
      <c r="I340" s="150"/>
      <c r="J340" s="151"/>
      <c r="K340" s="149"/>
      <c r="L340" s="152"/>
      <c r="M340" s="147"/>
      <c r="N340" s="153"/>
      <c r="O340" s="153"/>
      <c r="P340" s="153"/>
      <c r="Q340" s="153"/>
      <c r="R340" s="154"/>
      <c r="S340" s="155"/>
      <c r="T340" s="143"/>
      <c r="U340" s="143"/>
      <c r="V340" s="143"/>
      <c r="W340" s="156"/>
      <c r="X340" s="156">
        <f t="shared" si="40"/>
        <v>0</v>
      </c>
      <c r="Y340" s="156"/>
      <c r="Z340" s="156">
        <f t="shared" si="41"/>
        <v>0</v>
      </c>
      <c r="AA340" s="156">
        <f t="shared" si="42"/>
        <v>0</v>
      </c>
      <c r="AB340" s="156">
        <f t="shared" si="43"/>
        <v>0</v>
      </c>
      <c r="AC340" s="156">
        <f t="shared" si="44"/>
        <v>0</v>
      </c>
      <c r="AD340" s="156">
        <f t="shared" si="45"/>
        <v>0</v>
      </c>
      <c r="AE340" s="157"/>
      <c r="AF340" s="158"/>
      <c r="AG340" s="159"/>
      <c r="AO340" s="186" t="str">
        <f>IF(X340&gt;0,IF(AE340="受託",項目値マスタ!$G$2,項目値マスタ!$G$3),"")</f>
        <v/>
      </c>
      <c r="AP340" s="186">
        <f t="shared" si="46"/>
        <v>7.0000000000000007E-2</v>
      </c>
    </row>
    <row r="341" spans="1:42" ht="21.75" customHeight="1">
      <c r="A341" s="145"/>
      <c r="B341" s="146"/>
      <c r="C341" s="145"/>
      <c r="D341" s="146"/>
      <c r="E341" s="147"/>
      <c r="F341" s="148"/>
      <c r="G341" s="149"/>
      <c r="H341" s="149"/>
      <c r="I341" s="150"/>
      <c r="J341" s="151"/>
      <c r="K341" s="149"/>
      <c r="L341" s="152"/>
      <c r="M341" s="147"/>
      <c r="N341" s="153"/>
      <c r="O341" s="153"/>
      <c r="P341" s="153"/>
      <c r="Q341" s="153"/>
      <c r="R341" s="154"/>
      <c r="S341" s="155"/>
      <c r="T341" s="143"/>
      <c r="U341" s="143"/>
      <c r="V341" s="143"/>
      <c r="W341" s="156"/>
      <c r="X341" s="156">
        <f t="shared" si="40"/>
        <v>0</v>
      </c>
      <c r="Y341" s="156"/>
      <c r="Z341" s="156">
        <f t="shared" si="41"/>
        <v>0</v>
      </c>
      <c r="AA341" s="156">
        <f t="shared" si="42"/>
        <v>0</v>
      </c>
      <c r="AB341" s="156">
        <f t="shared" si="43"/>
        <v>0</v>
      </c>
      <c r="AC341" s="156">
        <f t="shared" si="44"/>
        <v>0</v>
      </c>
      <c r="AD341" s="156">
        <f t="shared" si="45"/>
        <v>0</v>
      </c>
      <c r="AE341" s="157"/>
      <c r="AF341" s="158"/>
      <c r="AG341" s="159"/>
      <c r="AO341" s="186" t="str">
        <f>IF(X341&gt;0,IF(AE341="受託",項目値マスタ!$G$2,項目値マスタ!$G$3),"")</f>
        <v/>
      </c>
      <c r="AP341" s="186">
        <f t="shared" si="46"/>
        <v>7.0000000000000007E-2</v>
      </c>
    </row>
    <row r="342" spans="1:42" ht="21.75" customHeight="1">
      <c r="A342" s="145"/>
      <c r="B342" s="146"/>
      <c r="C342" s="145"/>
      <c r="D342" s="146"/>
      <c r="E342" s="147"/>
      <c r="F342" s="148"/>
      <c r="G342" s="149"/>
      <c r="H342" s="149"/>
      <c r="I342" s="150"/>
      <c r="J342" s="151"/>
      <c r="K342" s="149"/>
      <c r="L342" s="152"/>
      <c r="M342" s="147"/>
      <c r="N342" s="153"/>
      <c r="O342" s="153"/>
      <c r="P342" s="153"/>
      <c r="Q342" s="153"/>
      <c r="R342" s="154"/>
      <c r="S342" s="155"/>
      <c r="T342" s="143"/>
      <c r="U342" s="143"/>
      <c r="V342" s="143"/>
      <c r="W342" s="156"/>
      <c r="X342" s="156">
        <f t="shared" si="40"/>
        <v>0</v>
      </c>
      <c r="Y342" s="156"/>
      <c r="Z342" s="156">
        <f t="shared" si="41"/>
        <v>0</v>
      </c>
      <c r="AA342" s="156">
        <f t="shared" si="42"/>
        <v>0</v>
      </c>
      <c r="AB342" s="156">
        <f t="shared" si="43"/>
        <v>0</v>
      </c>
      <c r="AC342" s="156">
        <f t="shared" si="44"/>
        <v>0</v>
      </c>
      <c r="AD342" s="156">
        <f t="shared" si="45"/>
        <v>0</v>
      </c>
      <c r="AE342" s="157"/>
      <c r="AF342" s="158"/>
      <c r="AG342" s="159"/>
      <c r="AO342" s="186" t="str">
        <f>IF(X342&gt;0,IF(AE342="受託",項目値マスタ!$G$2,項目値マスタ!$G$3),"")</f>
        <v/>
      </c>
      <c r="AP342" s="186">
        <f t="shared" si="46"/>
        <v>7.0000000000000007E-2</v>
      </c>
    </row>
    <row r="343" spans="1:42" ht="21.75" customHeight="1">
      <c r="A343" s="145"/>
      <c r="B343" s="146"/>
      <c r="C343" s="145"/>
      <c r="D343" s="146"/>
      <c r="E343" s="147"/>
      <c r="F343" s="148"/>
      <c r="G343" s="149"/>
      <c r="H343" s="149"/>
      <c r="I343" s="150"/>
      <c r="J343" s="151"/>
      <c r="K343" s="149"/>
      <c r="L343" s="152"/>
      <c r="M343" s="147"/>
      <c r="N343" s="153"/>
      <c r="O343" s="153"/>
      <c r="P343" s="153"/>
      <c r="Q343" s="153"/>
      <c r="R343" s="154"/>
      <c r="S343" s="155"/>
      <c r="T343" s="143"/>
      <c r="U343" s="143"/>
      <c r="V343" s="143"/>
      <c r="W343" s="156"/>
      <c r="X343" s="156">
        <f t="shared" si="40"/>
        <v>0</v>
      </c>
      <c r="Y343" s="156"/>
      <c r="Z343" s="156">
        <f t="shared" si="41"/>
        <v>0</v>
      </c>
      <c r="AA343" s="156">
        <f t="shared" si="42"/>
        <v>0</v>
      </c>
      <c r="AB343" s="156">
        <f t="shared" si="43"/>
        <v>0</v>
      </c>
      <c r="AC343" s="156">
        <f t="shared" si="44"/>
        <v>0</v>
      </c>
      <c r="AD343" s="156">
        <f t="shared" si="45"/>
        <v>0</v>
      </c>
      <c r="AE343" s="157"/>
      <c r="AF343" s="158"/>
      <c r="AG343" s="159"/>
      <c r="AO343" s="186" t="str">
        <f>IF(X343&gt;0,IF(AE343="受託",項目値マスタ!$G$2,項目値マスタ!$G$3),"")</f>
        <v/>
      </c>
      <c r="AP343" s="186">
        <f t="shared" si="46"/>
        <v>7.0000000000000007E-2</v>
      </c>
    </row>
    <row r="344" spans="1:42" ht="21.75" customHeight="1">
      <c r="A344" s="145"/>
      <c r="B344" s="146"/>
      <c r="C344" s="145"/>
      <c r="D344" s="146"/>
      <c r="E344" s="147"/>
      <c r="F344" s="148"/>
      <c r="G344" s="149"/>
      <c r="H344" s="149"/>
      <c r="I344" s="150"/>
      <c r="J344" s="151"/>
      <c r="K344" s="149"/>
      <c r="L344" s="152"/>
      <c r="M344" s="147"/>
      <c r="N344" s="153"/>
      <c r="O344" s="153"/>
      <c r="P344" s="153"/>
      <c r="Q344" s="153"/>
      <c r="R344" s="154"/>
      <c r="S344" s="155"/>
      <c r="T344" s="143"/>
      <c r="U344" s="143"/>
      <c r="V344" s="143"/>
      <c r="W344" s="156"/>
      <c r="X344" s="156">
        <f t="shared" si="40"/>
        <v>0</v>
      </c>
      <c r="Y344" s="156"/>
      <c r="Z344" s="156">
        <f t="shared" si="41"/>
        <v>0</v>
      </c>
      <c r="AA344" s="156">
        <f t="shared" si="42"/>
        <v>0</v>
      </c>
      <c r="AB344" s="156">
        <f t="shared" si="43"/>
        <v>0</v>
      </c>
      <c r="AC344" s="156">
        <f t="shared" si="44"/>
        <v>0</v>
      </c>
      <c r="AD344" s="156">
        <f t="shared" si="45"/>
        <v>0</v>
      </c>
      <c r="AE344" s="157"/>
      <c r="AF344" s="158"/>
      <c r="AG344" s="159"/>
      <c r="AO344" s="186" t="str">
        <f>IF(X344&gt;0,IF(AE344="受託",項目値マスタ!$G$2,項目値マスタ!$G$3),"")</f>
        <v/>
      </c>
      <c r="AP344" s="186">
        <f t="shared" si="46"/>
        <v>7.0000000000000007E-2</v>
      </c>
    </row>
    <row r="345" spans="1:42" ht="21.75" customHeight="1">
      <c r="A345" s="145"/>
      <c r="B345" s="146"/>
      <c r="C345" s="145"/>
      <c r="D345" s="146"/>
      <c r="E345" s="147"/>
      <c r="F345" s="148"/>
      <c r="G345" s="149"/>
      <c r="H345" s="149"/>
      <c r="I345" s="150"/>
      <c r="J345" s="151"/>
      <c r="K345" s="149"/>
      <c r="L345" s="152"/>
      <c r="M345" s="147"/>
      <c r="N345" s="153"/>
      <c r="O345" s="153"/>
      <c r="P345" s="153"/>
      <c r="Q345" s="153"/>
      <c r="R345" s="154"/>
      <c r="S345" s="155"/>
      <c r="T345" s="143"/>
      <c r="U345" s="143"/>
      <c r="V345" s="143"/>
      <c r="W345" s="156"/>
      <c r="X345" s="156">
        <f t="shared" si="40"/>
        <v>0</v>
      </c>
      <c r="Y345" s="156"/>
      <c r="Z345" s="156">
        <f t="shared" si="41"/>
        <v>0</v>
      </c>
      <c r="AA345" s="156">
        <f t="shared" si="42"/>
        <v>0</v>
      </c>
      <c r="AB345" s="156">
        <f t="shared" si="43"/>
        <v>0</v>
      </c>
      <c r="AC345" s="156">
        <f t="shared" si="44"/>
        <v>0</v>
      </c>
      <c r="AD345" s="156">
        <f t="shared" si="45"/>
        <v>0</v>
      </c>
      <c r="AE345" s="157"/>
      <c r="AF345" s="158"/>
      <c r="AG345" s="159"/>
      <c r="AO345" s="186" t="str">
        <f>IF(X345&gt;0,IF(AE345="受託",項目値マスタ!$G$2,項目値マスタ!$G$3),"")</f>
        <v/>
      </c>
      <c r="AP345" s="186">
        <f t="shared" si="46"/>
        <v>7.0000000000000007E-2</v>
      </c>
    </row>
    <row r="346" spans="1:42" ht="21.75" customHeight="1">
      <c r="A346" s="145"/>
      <c r="B346" s="146"/>
      <c r="C346" s="145"/>
      <c r="D346" s="146"/>
      <c r="E346" s="147"/>
      <c r="F346" s="148"/>
      <c r="G346" s="149"/>
      <c r="H346" s="149"/>
      <c r="I346" s="150"/>
      <c r="J346" s="151"/>
      <c r="K346" s="149"/>
      <c r="L346" s="152"/>
      <c r="M346" s="147"/>
      <c r="N346" s="153"/>
      <c r="O346" s="153"/>
      <c r="P346" s="153"/>
      <c r="Q346" s="153"/>
      <c r="R346" s="154"/>
      <c r="S346" s="155"/>
      <c r="T346" s="143"/>
      <c r="U346" s="143"/>
      <c r="V346" s="143"/>
      <c r="W346" s="156"/>
      <c r="X346" s="156">
        <f t="shared" si="40"/>
        <v>0</v>
      </c>
      <c r="Y346" s="156"/>
      <c r="Z346" s="156">
        <f t="shared" si="41"/>
        <v>0</v>
      </c>
      <c r="AA346" s="156">
        <f t="shared" si="42"/>
        <v>0</v>
      </c>
      <c r="AB346" s="156">
        <f t="shared" si="43"/>
        <v>0</v>
      </c>
      <c r="AC346" s="156">
        <f t="shared" si="44"/>
        <v>0</v>
      </c>
      <c r="AD346" s="156">
        <f t="shared" si="45"/>
        <v>0</v>
      </c>
      <c r="AE346" s="157"/>
      <c r="AF346" s="158"/>
      <c r="AG346" s="159"/>
      <c r="AO346" s="186" t="str">
        <f>IF(X346&gt;0,IF(AE346="受託",項目値マスタ!$G$2,項目値マスタ!$G$3),"")</f>
        <v/>
      </c>
      <c r="AP346" s="186">
        <f t="shared" si="46"/>
        <v>7.0000000000000007E-2</v>
      </c>
    </row>
    <row r="347" spans="1:42" ht="21.75" customHeight="1">
      <c r="A347" s="145"/>
      <c r="B347" s="146"/>
      <c r="C347" s="145"/>
      <c r="D347" s="146"/>
      <c r="E347" s="147"/>
      <c r="F347" s="148"/>
      <c r="G347" s="149"/>
      <c r="H347" s="149"/>
      <c r="I347" s="150"/>
      <c r="J347" s="151"/>
      <c r="K347" s="149"/>
      <c r="L347" s="152"/>
      <c r="M347" s="147"/>
      <c r="N347" s="153"/>
      <c r="O347" s="153"/>
      <c r="P347" s="153"/>
      <c r="Q347" s="153"/>
      <c r="R347" s="154"/>
      <c r="S347" s="155"/>
      <c r="T347" s="143"/>
      <c r="U347" s="143"/>
      <c r="V347" s="143"/>
      <c r="W347" s="156"/>
      <c r="X347" s="156">
        <f t="shared" si="40"/>
        <v>0</v>
      </c>
      <c r="Y347" s="156"/>
      <c r="Z347" s="156">
        <f t="shared" si="41"/>
        <v>0</v>
      </c>
      <c r="AA347" s="156">
        <f t="shared" si="42"/>
        <v>0</v>
      </c>
      <c r="AB347" s="156">
        <f t="shared" si="43"/>
        <v>0</v>
      </c>
      <c r="AC347" s="156">
        <f t="shared" si="44"/>
        <v>0</v>
      </c>
      <c r="AD347" s="156">
        <f t="shared" si="45"/>
        <v>0</v>
      </c>
      <c r="AE347" s="157"/>
      <c r="AF347" s="158"/>
      <c r="AG347" s="159"/>
      <c r="AO347" s="186" t="str">
        <f>IF(X347&gt;0,IF(AE347="受託",項目値マスタ!$G$2,項目値マスタ!$G$3),"")</f>
        <v/>
      </c>
      <c r="AP347" s="186">
        <f t="shared" si="46"/>
        <v>7.0000000000000007E-2</v>
      </c>
    </row>
    <row r="348" spans="1:42" ht="21.75" customHeight="1">
      <c r="A348" s="145"/>
      <c r="B348" s="146"/>
      <c r="C348" s="145"/>
      <c r="D348" s="146"/>
      <c r="E348" s="147"/>
      <c r="F348" s="148"/>
      <c r="G348" s="149"/>
      <c r="H348" s="149"/>
      <c r="I348" s="150"/>
      <c r="J348" s="151"/>
      <c r="K348" s="149"/>
      <c r="L348" s="152"/>
      <c r="M348" s="147"/>
      <c r="N348" s="153"/>
      <c r="O348" s="153"/>
      <c r="P348" s="153"/>
      <c r="Q348" s="153"/>
      <c r="R348" s="154"/>
      <c r="S348" s="155"/>
      <c r="T348" s="143"/>
      <c r="U348" s="143"/>
      <c r="V348" s="143"/>
      <c r="W348" s="156"/>
      <c r="X348" s="156">
        <f t="shared" si="40"/>
        <v>0</v>
      </c>
      <c r="Y348" s="156"/>
      <c r="Z348" s="156">
        <f t="shared" si="41"/>
        <v>0</v>
      </c>
      <c r="AA348" s="156">
        <f t="shared" si="42"/>
        <v>0</v>
      </c>
      <c r="AB348" s="156">
        <f t="shared" si="43"/>
        <v>0</v>
      </c>
      <c r="AC348" s="156">
        <f t="shared" si="44"/>
        <v>0</v>
      </c>
      <c r="AD348" s="156">
        <f t="shared" si="45"/>
        <v>0</v>
      </c>
      <c r="AE348" s="157"/>
      <c r="AF348" s="158"/>
      <c r="AG348" s="159"/>
      <c r="AO348" s="186" t="str">
        <f>IF(X348&gt;0,IF(AE348="受託",項目値マスタ!$G$2,項目値マスタ!$G$3),"")</f>
        <v/>
      </c>
      <c r="AP348" s="186">
        <f t="shared" si="46"/>
        <v>7.0000000000000007E-2</v>
      </c>
    </row>
    <row r="349" spans="1:42" ht="21.75" customHeight="1">
      <c r="A349" s="145"/>
      <c r="B349" s="146"/>
      <c r="C349" s="145"/>
      <c r="D349" s="146"/>
      <c r="E349" s="147"/>
      <c r="F349" s="148"/>
      <c r="G349" s="149"/>
      <c r="H349" s="149"/>
      <c r="I349" s="150"/>
      <c r="J349" s="151"/>
      <c r="K349" s="149"/>
      <c r="L349" s="152"/>
      <c r="M349" s="147"/>
      <c r="N349" s="153"/>
      <c r="O349" s="153"/>
      <c r="P349" s="153"/>
      <c r="Q349" s="153"/>
      <c r="R349" s="154"/>
      <c r="S349" s="155"/>
      <c r="T349" s="143"/>
      <c r="U349" s="143"/>
      <c r="V349" s="143"/>
      <c r="W349" s="156"/>
      <c r="X349" s="156">
        <f t="shared" si="40"/>
        <v>0</v>
      </c>
      <c r="Y349" s="156"/>
      <c r="Z349" s="156">
        <f t="shared" si="41"/>
        <v>0</v>
      </c>
      <c r="AA349" s="156">
        <f t="shared" si="42"/>
        <v>0</v>
      </c>
      <c r="AB349" s="156">
        <f t="shared" si="43"/>
        <v>0</v>
      </c>
      <c r="AC349" s="156">
        <f t="shared" si="44"/>
        <v>0</v>
      </c>
      <c r="AD349" s="156">
        <f t="shared" si="45"/>
        <v>0</v>
      </c>
      <c r="AE349" s="157"/>
      <c r="AF349" s="158"/>
      <c r="AG349" s="159"/>
      <c r="AO349" s="186" t="str">
        <f>IF(X349&gt;0,IF(AE349="受託",項目値マスタ!$G$2,項目値マスタ!$G$3),"")</f>
        <v/>
      </c>
      <c r="AP349" s="186">
        <f t="shared" si="46"/>
        <v>7.0000000000000007E-2</v>
      </c>
    </row>
    <row r="350" spans="1:42" ht="21.75" customHeight="1">
      <c r="A350" s="145"/>
      <c r="B350" s="146"/>
      <c r="C350" s="145"/>
      <c r="D350" s="146"/>
      <c r="E350" s="147"/>
      <c r="F350" s="148"/>
      <c r="G350" s="149"/>
      <c r="H350" s="149"/>
      <c r="I350" s="150"/>
      <c r="J350" s="151"/>
      <c r="K350" s="149"/>
      <c r="L350" s="152"/>
      <c r="M350" s="147"/>
      <c r="N350" s="153"/>
      <c r="O350" s="153"/>
      <c r="P350" s="153"/>
      <c r="Q350" s="153"/>
      <c r="R350" s="154"/>
      <c r="S350" s="155"/>
      <c r="T350" s="143"/>
      <c r="U350" s="143"/>
      <c r="V350" s="143"/>
      <c r="W350" s="156"/>
      <c r="X350" s="156">
        <f t="shared" si="40"/>
        <v>0</v>
      </c>
      <c r="Y350" s="156"/>
      <c r="Z350" s="156">
        <f t="shared" si="41"/>
        <v>0</v>
      </c>
      <c r="AA350" s="156">
        <f t="shared" si="42"/>
        <v>0</v>
      </c>
      <c r="AB350" s="156">
        <f t="shared" si="43"/>
        <v>0</v>
      </c>
      <c r="AC350" s="156">
        <f t="shared" si="44"/>
        <v>0</v>
      </c>
      <c r="AD350" s="156">
        <f t="shared" si="45"/>
        <v>0</v>
      </c>
      <c r="AE350" s="157"/>
      <c r="AF350" s="158"/>
      <c r="AG350" s="159"/>
      <c r="AO350" s="186" t="str">
        <f>IF(X350&gt;0,IF(AE350="受託",項目値マスタ!$G$2,項目値マスタ!$G$3),"")</f>
        <v/>
      </c>
      <c r="AP350" s="186">
        <f t="shared" si="46"/>
        <v>7.0000000000000007E-2</v>
      </c>
    </row>
    <row r="351" spans="1:42" ht="21.75" customHeight="1">
      <c r="A351" s="145"/>
      <c r="B351" s="146"/>
      <c r="C351" s="145"/>
      <c r="D351" s="146"/>
      <c r="E351" s="147"/>
      <c r="F351" s="148"/>
      <c r="G351" s="149"/>
      <c r="H351" s="149"/>
      <c r="I351" s="150"/>
      <c r="J351" s="151"/>
      <c r="K351" s="149"/>
      <c r="L351" s="152"/>
      <c r="M351" s="147"/>
      <c r="N351" s="153"/>
      <c r="O351" s="153"/>
      <c r="P351" s="153"/>
      <c r="Q351" s="153"/>
      <c r="R351" s="154"/>
      <c r="S351" s="155"/>
      <c r="T351" s="143"/>
      <c r="U351" s="143"/>
      <c r="V351" s="143"/>
      <c r="W351" s="156"/>
      <c r="X351" s="156">
        <f t="shared" ref="X351:X414" si="47">ROUNDDOWN(W351*AP351,0)</f>
        <v>0</v>
      </c>
      <c r="Y351" s="156"/>
      <c r="Z351" s="156">
        <f t="shared" ref="Z351:Z414" si="48">IF(C351=$AH$1,ROUNDDOWN(X351*0.1,0),0)</f>
        <v>0</v>
      </c>
      <c r="AA351" s="156">
        <f t="shared" ref="AA351:AA414" si="49">ROUND(Z351*0.08,0)</f>
        <v>0</v>
      </c>
      <c r="AB351" s="156">
        <f t="shared" ref="AB351:AB414" si="50">SUM(Z351:AA351)</f>
        <v>0</v>
      </c>
      <c r="AC351" s="156">
        <f t="shared" ref="AC351:AC414" si="51">SUM(Y351+AB351)</f>
        <v>0</v>
      </c>
      <c r="AD351" s="156">
        <f t="shared" ref="AD351:AD414" si="52">X351-AC351</f>
        <v>0</v>
      </c>
      <c r="AE351" s="157"/>
      <c r="AF351" s="158"/>
      <c r="AG351" s="159"/>
      <c r="AO351" s="186" t="str">
        <f>IF(X351&gt;0,IF(AE351="受託",項目値マスタ!$G$2,項目値マスタ!$G$3),"")</f>
        <v/>
      </c>
      <c r="AP351" s="186">
        <f t="shared" ref="AP351:AP414" si="53">IF(N351="間伐",0.05,0.07)</f>
        <v>7.0000000000000007E-2</v>
      </c>
    </row>
    <row r="352" spans="1:42" ht="21.75" customHeight="1">
      <c r="A352" s="145"/>
      <c r="B352" s="146"/>
      <c r="C352" s="145"/>
      <c r="D352" s="146"/>
      <c r="E352" s="147"/>
      <c r="F352" s="148"/>
      <c r="G352" s="149"/>
      <c r="H352" s="149"/>
      <c r="I352" s="150"/>
      <c r="J352" s="151"/>
      <c r="K352" s="149"/>
      <c r="L352" s="152"/>
      <c r="M352" s="147"/>
      <c r="N352" s="153"/>
      <c r="O352" s="153"/>
      <c r="P352" s="153"/>
      <c r="Q352" s="153"/>
      <c r="R352" s="154"/>
      <c r="S352" s="155"/>
      <c r="T352" s="143"/>
      <c r="U352" s="143"/>
      <c r="V352" s="143"/>
      <c r="W352" s="156"/>
      <c r="X352" s="156">
        <f t="shared" si="47"/>
        <v>0</v>
      </c>
      <c r="Y352" s="156"/>
      <c r="Z352" s="156">
        <f t="shared" si="48"/>
        <v>0</v>
      </c>
      <c r="AA352" s="156">
        <f t="shared" si="49"/>
        <v>0</v>
      </c>
      <c r="AB352" s="156">
        <f t="shared" si="50"/>
        <v>0</v>
      </c>
      <c r="AC352" s="156">
        <f t="shared" si="51"/>
        <v>0</v>
      </c>
      <c r="AD352" s="156">
        <f t="shared" si="52"/>
        <v>0</v>
      </c>
      <c r="AE352" s="157"/>
      <c r="AF352" s="158"/>
      <c r="AG352" s="159"/>
      <c r="AO352" s="186" t="str">
        <f>IF(X352&gt;0,IF(AE352="受託",項目値マスタ!$G$2,項目値マスタ!$G$3),"")</f>
        <v/>
      </c>
      <c r="AP352" s="186">
        <f t="shared" si="53"/>
        <v>7.0000000000000007E-2</v>
      </c>
    </row>
    <row r="353" spans="1:42" ht="21.75" customHeight="1">
      <c r="A353" s="145"/>
      <c r="B353" s="146"/>
      <c r="C353" s="145"/>
      <c r="D353" s="146"/>
      <c r="E353" s="147"/>
      <c r="F353" s="148"/>
      <c r="G353" s="149"/>
      <c r="H353" s="149"/>
      <c r="I353" s="150"/>
      <c r="J353" s="151"/>
      <c r="K353" s="149"/>
      <c r="L353" s="152"/>
      <c r="M353" s="147"/>
      <c r="N353" s="153"/>
      <c r="O353" s="153"/>
      <c r="P353" s="153"/>
      <c r="Q353" s="153"/>
      <c r="R353" s="154"/>
      <c r="S353" s="155"/>
      <c r="T353" s="143"/>
      <c r="U353" s="143"/>
      <c r="V353" s="143"/>
      <c r="W353" s="156"/>
      <c r="X353" s="156">
        <f t="shared" si="47"/>
        <v>0</v>
      </c>
      <c r="Y353" s="156"/>
      <c r="Z353" s="156">
        <f t="shared" si="48"/>
        <v>0</v>
      </c>
      <c r="AA353" s="156">
        <f t="shared" si="49"/>
        <v>0</v>
      </c>
      <c r="AB353" s="156">
        <f t="shared" si="50"/>
        <v>0</v>
      </c>
      <c r="AC353" s="156">
        <f t="shared" si="51"/>
        <v>0</v>
      </c>
      <c r="AD353" s="156">
        <f t="shared" si="52"/>
        <v>0</v>
      </c>
      <c r="AE353" s="157"/>
      <c r="AF353" s="158"/>
      <c r="AG353" s="159"/>
      <c r="AO353" s="186" t="str">
        <f>IF(X353&gt;0,IF(AE353="受託",項目値マスタ!$G$2,項目値マスタ!$G$3),"")</f>
        <v/>
      </c>
      <c r="AP353" s="186">
        <f t="shared" si="53"/>
        <v>7.0000000000000007E-2</v>
      </c>
    </row>
    <row r="354" spans="1:42" ht="21.75" customHeight="1">
      <c r="A354" s="145"/>
      <c r="B354" s="146"/>
      <c r="C354" s="145"/>
      <c r="D354" s="146"/>
      <c r="E354" s="147"/>
      <c r="F354" s="148"/>
      <c r="G354" s="149"/>
      <c r="H354" s="149"/>
      <c r="I354" s="150"/>
      <c r="J354" s="151"/>
      <c r="K354" s="149"/>
      <c r="L354" s="152"/>
      <c r="M354" s="147"/>
      <c r="N354" s="153"/>
      <c r="O354" s="153"/>
      <c r="P354" s="153"/>
      <c r="Q354" s="153"/>
      <c r="R354" s="154"/>
      <c r="S354" s="155"/>
      <c r="T354" s="143"/>
      <c r="U354" s="143"/>
      <c r="V354" s="143"/>
      <c r="W354" s="156"/>
      <c r="X354" s="156">
        <f t="shared" si="47"/>
        <v>0</v>
      </c>
      <c r="Y354" s="156"/>
      <c r="Z354" s="156">
        <f t="shared" si="48"/>
        <v>0</v>
      </c>
      <c r="AA354" s="156">
        <f t="shared" si="49"/>
        <v>0</v>
      </c>
      <c r="AB354" s="156">
        <f t="shared" si="50"/>
        <v>0</v>
      </c>
      <c r="AC354" s="156">
        <f t="shared" si="51"/>
        <v>0</v>
      </c>
      <c r="AD354" s="156">
        <f t="shared" si="52"/>
        <v>0</v>
      </c>
      <c r="AE354" s="157"/>
      <c r="AF354" s="158"/>
      <c r="AG354" s="159"/>
      <c r="AO354" s="186" t="str">
        <f>IF(X354&gt;0,IF(AE354="受託",項目値マスタ!$G$2,項目値マスタ!$G$3),"")</f>
        <v/>
      </c>
      <c r="AP354" s="186">
        <f t="shared" si="53"/>
        <v>7.0000000000000007E-2</v>
      </c>
    </row>
    <row r="355" spans="1:42" ht="21.75" customHeight="1">
      <c r="A355" s="145"/>
      <c r="B355" s="146"/>
      <c r="C355" s="145"/>
      <c r="D355" s="146"/>
      <c r="E355" s="147"/>
      <c r="F355" s="148"/>
      <c r="G355" s="149"/>
      <c r="H355" s="149"/>
      <c r="I355" s="150"/>
      <c r="J355" s="151"/>
      <c r="K355" s="149"/>
      <c r="L355" s="152"/>
      <c r="M355" s="147"/>
      <c r="N355" s="153"/>
      <c r="O355" s="153"/>
      <c r="P355" s="153"/>
      <c r="Q355" s="153"/>
      <c r="R355" s="154"/>
      <c r="S355" s="155"/>
      <c r="T355" s="143"/>
      <c r="U355" s="143"/>
      <c r="V355" s="143"/>
      <c r="W355" s="156"/>
      <c r="X355" s="156">
        <f t="shared" si="47"/>
        <v>0</v>
      </c>
      <c r="Y355" s="156"/>
      <c r="Z355" s="156">
        <f t="shared" si="48"/>
        <v>0</v>
      </c>
      <c r="AA355" s="156">
        <f t="shared" si="49"/>
        <v>0</v>
      </c>
      <c r="AB355" s="156">
        <f t="shared" si="50"/>
        <v>0</v>
      </c>
      <c r="AC355" s="156">
        <f t="shared" si="51"/>
        <v>0</v>
      </c>
      <c r="AD355" s="156">
        <f t="shared" si="52"/>
        <v>0</v>
      </c>
      <c r="AE355" s="157"/>
      <c r="AF355" s="158"/>
      <c r="AG355" s="159"/>
      <c r="AO355" s="186" t="str">
        <f>IF(X355&gt;0,IF(AE355="受託",項目値マスタ!$G$2,項目値マスタ!$G$3),"")</f>
        <v/>
      </c>
      <c r="AP355" s="186">
        <f t="shared" si="53"/>
        <v>7.0000000000000007E-2</v>
      </c>
    </row>
    <row r="356" spans="1:42" ht="21.75" customHeight="1">
      <c r="A356" s="145"/>
      <c r="B356" s="146"/>
      <c r="C356" s="145"/>
      <c r="D356" s="146"/>
      <c r="E356" s="147"/>
      <c r="F356" s="148"/>
      <c r="G356" s="149"/>
      <c r="H356" s="149"/>
      <c r="I356" s="150"/>
      <c r="J356" s="151"/>
      <c r="K356" s="149"/>
      <c r="L356" s="152"/>
      <c r="M356" s="147"/>
      <c r="N356" s="153"/>
      <c r="O356" s="153"/>
      <c r="P356" s="153"/>
      <c r="Q356" s="153"/>
      <c r="R356" s="154"/>
      <c r="S356" s="155"/>
      <c r="T356" s="143"/>
      <c r="U356" s="143"/>
      <c r="V356" s="143"/>
      <c r="W356" s="156"/>
      <c r="X356" s="156">
        <f t="shared" si="47"/>
        <v>0</v>
      </c>
      <c r="Y356" s="156"/>
      <c r="Z356" s="156">
        <f t="shared" si="48"/>
        <v>0</v>
      </c>
      <c r="AA356" s="156">
        <f t="shared" si="49"/>
        <v>0</v>
      </c>
      <c r="AB356" s="156">
        <f t="shared" si="50"/>
        <v>0</v>
      </c>
      <c r="AC356" s="156">
        <f t="shared" si="51"/>
        <v>0</v>
      </c>
      <c r="AD356" s="156">
        <f t="shared" si="52"/>
        <v>0</v>
      </c>
      <c r="AE356" s="157"/>
      <c r="AF356" s="158"/>
      <c r="AG356" s="159"/>
      <c r="AO356" s="186" t="str">
        <f>IF(X356&gt;0,IF(AE356="受託",項目値マスタ!$G$2,項目値マスタ!$G$3),"")</f>
        <v/>
      </c>
      <c r="AP356" s="186">
        <f t="shared" si="53"/>
        <v>7.0000000000000007E-2</v>
      </c>
    </row>
    <row r="357" spans="1:42" ht="21.75" customHeight="1">
      <c r="A357" s="145"/>
      <c r="B357" s="146"/>
      <c r="C357" s="145"/>
      <c r="D357" s="146"/>
      <c r="E357" s="147"/>
      <c r="F357" s="148"/>
      <c r="G357" s="149"/>
      <c r="H357" s="149"/>
      <c r="I357" s="150"/>
      <c r="J357" s="151"/>
      <c r="K357" s="149"/>
      <c r="L357" s="152"/>
      <c r="M357" s="147"/>
      <c r="N357" s="153"/>
      <c r="O357" s="153"/>
      <c r="P357" s="153"/>
      <c r="Q357" s="153"/>
      <c r="R357" s="154"/>
      <c r="S357" s="155"/>
      <c r="T357" s="143"/>
      <c r="U357" s="143"/>
      <c r="V357" s="143"/>
      <c r="W357" s="156"/>
      <c r="X357" s="156">
        <f t="shared" si="47"/>
        <v>0</v>
      </c>
      <c r="Y357" s="156"/>
      <c r="Z357" s="156">
        <f t="shared" si="48"/>
        <v>0</v>
      </c>
      <c r="AA357" s="156">
        <f t="shared" si="49"/>
        <v>0</v>
      </c>
      <c r="AB357" s="156">
        <f t="shared" si="50"/>
        <v>0</v>
      </c>
      <c r="AC357" s="156">
        <f t="shared" si="51"/>
        <v>0</v>
      </c>
      <c r="AD357" s="156">
        <f t="shared" si="52"/>
        <v>0</v>
      </c>
      <c r="AE357" s="157"/>
      <c r="AF357" s="158"/>
      <c r="AG357" s="159"/>
      <c r="AO357" s="186" t="str">
        <f>IF(X357&gt;0,IF(AE357="受託",項目値マスタ!$G$2,項目値マスタ!$G$3),"")</f>
        <v/>
      </c>
      <c r="AP357" s="186">
        <f t="shared" si="53"/>
        <v>7.0000000000000007E-2</v>
      </c>
    </row>
    <row r="358" spans="1:42" ht="21.75" customHeight="1">
      <c r="A358" s="145"/>
      <c r="B358" s="146"/>
      <c r="C358" s="145"/>
      <c r="D358" s="146"/>
      <c r="E358" s="147"/>
      <c r="F358" s="148"/>
      <c r="G358" s="149"/>
      <c r="H358" s="149"/>
      <c r="I358" s="150"/>
      <c r="J358" s="151"/>
      <c r="K358" s="149"/>
      <c r="L358" s="152"/>
      <c r="M358" s="147"/>
      <c r="N358" s="153"/>
      <c r="O358" s="153"/>
      <c r="P358" s="153"/>
      <c r="Q358" s="153"/>
      <c r="R358" s="154"/>
      <c r="S358" s="155"/>
      <c r="T358" s="143"/>
      <c r="U358" s="143"/>
      <c r="V358" s="143"/>
      <c r="W358" s="156"/>
      <c r="X358" s="156">
        <f t="shared" si="47"/>
        <v>0</v>
      </c>
      <c r="Y358" s="156"/>
      <c r="Z358" s="156">
        <f t="shared" si="48"/>
        <v>0</v>
      </c>
      <c r="AA358" s="156">
        <f t="shared" si="49"/>
        <v>0</v>
      </c>
      <c r="AB358" s="156">
        <f t="shared" si="50"/>
        <v>0</v>
      </c>
      <c r="AC358" s="156">
        <f t="shared" si="51"/>
        <v>0</v>
      </c>
      <c r="AD358" s="156">
        <f t="shared" si="52"/>
        <v>0</v>
      </c>
      <c r="AE358" s="157"/>
      <c r="AF358" s="158"/>
      <c r="AG358" s="159"/>
      <c r="AO358" s="186" t="str">
        <f>IF(X358&gt;0,IF(AE358="受託",項目値マスタ!$G$2,項目値マスタ!$G$3),"")</f>
        <v/>
      </c>
      <c r="AP358" s="186">
        <f t="shared" si="53"/>
        <v>7.0000000000000007E-2</v>
      </c>
    </row>
    <row r="359" spans="1:42" ht="21.75" customHeight="1">
      <c r="A359" s="145"/>
      <c r="B359" s="146"/>
      <c r="C359" s="145"/>
      <c r="D359" s="146"/>
      <c r="E359" s="147"/>
      <c r="F359" s="148"/>
      <c r="G359" s="149"/>
      <c r="H359" s="149"/>
      <c r="I359" s="150"/>
      <c r="J359" s="151"/>
      <c r="K359" s="149"/>
      <c r="L359" s="152"/>
      <c r="M359" s="147"/>
      <c r="N359" s="153"/>
      <c r="O359" s="153"/>
      <c r="P359" s="153"/>
      <c r="Q359" s="153"/>
      <c r="R359" s="154"/>
      <c r="S359" s="155"/>
      <c r="T359" s="143"/>
      <c r="U359" s="143"/>
      <c r="V359" s="143"/>
      <c r="W359" s="156"/>
      <c r="X359" s="156">
        <f t="shared" si="47"/>
        <v>0</v>
      </c>
      <c r="Y359" s="156"/>
      <c r="Z359" s="156">
        <f t="shared" si="48"/>
        <v>0</v>
      </c>
      <c r="AA359" s="156">
        <f t="shared" si="49"/>
        <v>0</v>
      </c>
      <c r="AB359" s="156">
        <f t="shared" si="50"/>
        <v>0</v>
      </c>
      <c r="AC359" s="156">
        <f t="shared" si="51"/>
        <v>0</v>
      </c>
      <c r="AD359" s="156">
        <f t="shared" si="52"/>
        <v>0</v>
      </c>
      <c r="AE359" s="157"/>
      <c r="AF359" s="158"/>
      <c r="AG359" s="159"/>
      <c r="AO359" s="186" t="str">
        <f>IF(X359&gt;0,IF(AE359="受託",項目値マスタ!$G$2,項目値マスタ!$G$3),"")</f>
        <v/>
      </c>
      <c r="AP359" s="186">
        <f t="shared" si="53"/>
        <v>7.0000000000000007E-2</v>
      </c>
    </row>
    <row r="360" spans="1:42" ht="21.75" customHeight="1">
      <c r="A360" s="145"/>
      <c r="B360" s="146"/>
      <c r="C360" s="145"/>
      <c r="D360" s="146"/>
      <c r="E360" s="147"/>
      <c r="F360" s="148"/>
      <c r="G360" s="149"/>
      <c r="H360" s="149"/>
      <c r="I360" s="150"/>
      <c r="J360" s="151"/>
      <c r="K360" s="149"/>
      <c r="L360" s="152"/>
      <c r="M360" s="147"/>
      <c r="N360" s="153"/>
      <c r="O360" s="153"/>
      <c r="P360" s="153"/>
      <c r="Q360" s="153"/>
      <c r="R360" s="154"/>
      <c r="S360" s="155"/>
      <c r="T360" s="143"/>
      <c r="U360" s="143"/>
      <c r="V360" s="143"/>
      <c r="W360" s="156"/>
      <c r="X360" s="156">
        <f t="shared" si="47"/>
        <v>0</v>
      </c>
      <c r="Y360" s="156"/>
      <c r="Z360" s="156">
        <f t="shared" si="48"/>
        <v>0</v>
      </c>
      <c r="AA360" s="156">
        <f t="shared" si="49"/>
        <v>0</v>
      </c>
      <c r="AB360" s="156">
        <f t="shared" si="50"/>
        <v>0</v>
      </c>
      <c r="AC360" s="156">
        <f t="shared" si="51"/>
        <v>0</v>
      </c>
      <c r="AD360" s="156">
        <f t="shared" si="52"/>
        <v>0</v>
      </c>
      <c r="AE360" s="157"/>
      <c r="AF360" s="158"/>
      <c r="AG360" s="159"/>
      <c r="AO360" s="186" t="str">
        <f>IF(X360&gt;0,IF(AE360="受託",項目値マスタ!$G$2,項目値マスタ!$G$3),"")</f>
        <v/>
      </c>
      <c r="AP360" s="186">
        <f t="shared" si="53"/>
        <v>7.0000000000000007E-2</v>
      </c>
    </row>
    <row r="361" spans="1:42" ht="21.75" customHeight="1">
      <c r="A361" s="145"/>
      <c r="B361" s="146"/>
      <c r="C361" s="145"/>
      <c r="D361" s="146"/>
      <c r="E361" s="147"/>
      <c r="F361" s="148"/>
      <c r="G361" s="149"/>
      <c r="H361" s="149"/>
      <c r="I361" s="150"/>
      <c r="J361" s="151"/>
      <c r="K361" s="149"/>
      <c r="L361" s="152"/>
      <c r="M361" s="147"/>
      <c r="N361" s="153"/>
      <c r="O361" s="153"/>
      <c r="P361" s="153"/>
      <c r="Q361" s="153"/>
      <c r="R361" s="154"/>
      <c r="S361" s="155"/>
      <c r="T361" s="143"/>
      <c r="U361" s="143"/>
      <c r="V361" s="143"/>
      <c r="W361" s="156"/>
      <c r="X361" s="156">
        <f t="shared" si="47"/>
        <v>0</v>
      </c>
      <c r="Y361" s="156"/>
      <c r="Z361" s="156">
        <f t="shared" si="48"/>
        <v>0</v>
      </c>
      <c r="AA361" s="156">
        <f t="shared" si="49"/>
        <v>0</v>
      </c>
      <c r="AB361" s="156">
        <f t="shared" si="50"/>
        <v>0</v>
      </c>
      <c r="AC361" s="156">
        <f t="shared" si="51"/>
        <v>0</v>
      </c>
      <c r="AD361" s="156">
        <f t="shared" si="52"/>
        <v>0</v>
      </c>
      <c r="AE361" s="157"/>
      <c r="AF361" s="158"/>
      <c r="AG361" s="159"/>
      <c r="AO361" s="186" t="str">
        <f>IF(X361&gt;0,IF(AE361="受託",項目値マスタ!$G$2,項目値マスタ!$G$3),"")</f>
        <v/>
      </c>
      <c r="AP361" s="186">
        <f t="shared" si="53"/>
        <v>7.0000000000000007E-2</v>
      </c>
    </row>
    <row r="362" spans="1:42" ht="21.75" customHeight="1">
      <c r="A362" s="145"/>
      <c r="B362" s="146"/>
      <c r="C362" s="145"/>
      <c r="D362" s="146"/>
      <c r="E362" s="147"/>
      <c r="F362" s="148"/>
      <c r="G362" s="149"/>
      <c r="H362" s="149"/>
      <c r="I362" s="150"/>
      <c r="J362" s="151"/>
      <c r="K362" s="149"/>
      <c r="L362" s="152"/>
      <c r="M362" s="147"/>
      <c r="N362" s="153"/>
      <c r="O362" s="153"/>
      <c r="P362" s="153"/>
      <c r="Q362" s="153"/>
      <c r="R362" s="154"/>
      <c r="S362" s="155"/>
      <c r="T362" s="143"/>
      <c r="U362" s="143"/>
      <c r="V362" s="143"/>
      <c r="W362" s="156"/>
      <c r="X362" s="156">
        <f t="shared" si="47"/>
        <v>0</v>
      </c>
      <c r="Y362" s="156"/>
      <c r="Z362" s="156">
        <f t="shared" si="48"/>
        <v>0</v>
      </c>
      <c r="AA362" s="156">
        <f t="shared" si="49"/>
        <v>0</v>
      </c>
      <c r="AB362" s="156">
        <f t="shared" si="50"/>
        <v>0</v>
      </c>
      <c r="AC362" s="156">
        <f t="shared" si="51"/>
        <v>0</v>
      </c>
      <c r="AD362" s="156">
        <f t="shared" si="52"/>
        <v>0</v>
      </c>
      <c r="AE362" s="157"/>
      <c r="AF362" s="158"/>
      <c r="AG362" s="159"/>
      <c r="AO362" s="186" t="str">
        <f>IF(X362&gt;0,IF(AE362="受託",項目値マスタ!$G$2,項目値マスタ!$G$3),"")</f>
        <v/>
      </c>
      <c r="AP362" s="186">
        <f t="shared" si="53"/>
        <v>7.0000000000000007E-2</v>
      </c>
    </row>
    <row r="363" spans="1:42" ht="21.75" customHeight="1">
      <c r="A363" s="145"/>
      <c r="B363" s="146"/>
      <c r="C363" s="145"/>
      <c r="D363" s="146"/>
      <c r="E363" s="147"/>
      <c r="F363" s="148"/>
      <c r="G363" s="149"/>
      <c r="H363" s="149"/>
      <c r="I363" s="150"/>
      <c r="J363" s="151"/>
      <c r="K363" s="149"/>
      <c r="L363" s="152"/>
      <c r="M363" s="147"/>
      <c r="N363" s="153"/>
      <c r="O363" s="153"/>
      <c r="P363" s="153"/>
      <c r="Q363" s="153"/>
      <c r="R363" s="154"/>
      <c r="S363" s="155"/>
      <c r="T363" s="143"/>
      <c r="U363" s="143"/>
      <c r="V363" s="143"/>
      <c r="W363" s="156"/>
      <c r="X363" s="156">
        <f t="shared" si="47"/>
        <v>0</v>
      </c>
      <c r="Y363" s="156"/>
      <c r="Z363" s="156">
        <f t="shared" si="48"/>
        <v>0</v>
      </c>
      <c r="AA363" s="156">
        <f t="shared" si="49"/>
        <v>0</v>
      </c>
      <c r="AB363" s="156">
        <f t="shared" si="50"/>
        <v>0</v>
      </c>
      <c r="AC363" s="156">
        <f t="shared" si="51"/>
        <v>0</v>
      </c>
      <c r="AD363" s="156">
        <f t="shared" si="52"/>
        <v>0</v>
      </c>
      <c r="AE363" s="157"/>
      <c r="AF363" s="158"/>
      <c r="AG363" s="159"/>
      <c r="AO363" s="186" t="str">
        <f>IF(X363&gt;0,IF(AE363="受託",項目値マスタ!$G$2,項目値マスタ!$G$3),"")</f>
        <v/>
      </c>
      <c r="AP363" s="186">
        <f t="shared" si="53"/>
        <v>7.0000000000000007E-2</v>
      </c>
    </row>
    <row r="364" spans="1:42" ht="21.75" customHeight="1">
      <c r="A364" s="145"/>
      <c r="B364" s="146"/>
      <c r="C364" s="145"/>
      <c r="D364" s="146"/>
      <c r="E364" s="147"/>
      <c r="F364" s="148"/>
      <c r="G364" s="149"/>
      <c r="H364" s="149"/>
      <c r="I364" s="150"/>
      <c r="J364" s="151"/>
      <c r="K364" s="149"/>
      <c r="L364" s="152"/>
      <c r="M364" s="147"/>
      <c r="N364" s="153"/>
      <c r="O364" s="153"/>
      <c r="P364" s="153"/>
      <c r="Q364" s="153"/>
      <c r="R364" s="154"/>
      <c r="S364" s="155"/>
      <c r="T364" s="143"/>
      <c r="U364" s="143"/>
      <c r="V364" s="143"/>
      <c r="W364" s="156"/>
      <c r="X364" s="156">
        <f t="shared" si="47"/>
        <v>0</v>
      </c>
      <c r="Y364" s="156"/>
      <c r="Z364" s="156">
        <f t="shared" si="48"/>
        <v>0</v>
      </c>
      <c r="AA364" s="156">
        <f t="shared" si="49"/>
        <v>0</v>
      </c>
      <c r="AB364" s="156">
        <f t="shared" si="50"/>
        <v>0</v>
      </c>
      <c r="AC364" s="156">
        <f t="shared" si="51"/>
        <v>0</v>
      </c>
      <c r="AD364" s="156">
        <f t="shared" si="52"/>
        <v>0</v>
      </c>
      <c r="AE364" s="157"/>
      <c r="AF364" s="158"/>
      <c r="AG364" s="159"/>
      <c r="AO364" s="186" t="str">
        <f>IF(X364&gt;0,IF(AE364="受託",項目値マスタ!$G$2,項目値マスタ!$G$3),"")</f>
        <v/>
      </c>
      <c r="AP364" s="186">
        <f t="shared" si="53"/>
        <v>7.0000000000000007E-2</v>
      </c>
    </row>
    <row r="365" spans="1:42" ht="21.75" customHeight="1">
      <c r="A365" s="145"/>
      <c r="B365" s="146"/>
      <c r="C365" s="145"/>
      <c r="D365" s="146"/>
      <c r="E365" s="147"/>
      <c r="F365" s="148"/>
      <c r="G365" s="149"/>
      <c r="H365" s="149"/>
      <c r="I365" s="150"/>
      <c r="J365" s="151"/>
      <c r="K365" s="149"/>
      <c r="L365" s="152"/>
      <c r="M365" s="147"/>
      <c r="N365" s="153"/>
      <c r="O365" s="153"/>
      <c r="P365" s="153"/>
      <c r="Q365" s="153"/>
      <c r="R365" s="154"/>
      <c r="S365" s="155"/>
      <c r="T365" s="143"/>
      <c r="U365" s="143"/>
      <c r="V365" s="143"/>
      <c r="W365" s="156"/>
      <c r="X365" s="156">
        <f t="shared" si="47"/>
        <v>0</v>
      </c>
      <c r="Y365" s="156"/>
      <c r="Z365" s="156">
        <f t="shared" si="48"/>
        <v>0</v>
      </c>
      <c r="AA365" s="156">
        <f t="shared" si="49"/>
        <v>0</v>
      </c>
      <c r="AB365" s="156">
        <f t="shared" si="50"/>
        <v>0</v>
      </c>
      <c r="AC365" s="156">
        <f t="shared" si="51"/>
        <v>0</v>
      </c>
      <c r="AD365" s="156">
        <f t="shared" si="52"/>
        <v>0</v>
      </c>
      <c r="AE365" s="157"/>
      <c r="AF365" s="158"/>
      <c r="AG365" s="159"/>
      <c r="AO365" s="186" t="str">
        <f>IF(X365&gt;0,IF(AE365="受託",項目値マスタ!$G$2,項目値マスタ!$G$3),"")</f>
        <v/>
      </c>
      <c r="AP365" s="186">
        <f t="shared" si="53"/>
        <v>7.0000000000000007E-2</v>
      </c>
    </row>
    <row r="366" spans="1:42" ht="21.75" customHeight="1">
      <c r="A366" s="145"/>
      <c r="B366" s="146"/>
      <c r="C366" s="145"/>
      <c r="D366" s="146"/>
      <c r="E366" s="147"/>
      <c r="F366" s="148"/>
      <c r="G366" s="149"/>
      <c r="H366" s="149"/>
      <c r="I366" s="150"/>
      <c r="J366" s="151"/>
      <c r="K366" s="149"/>
      <c r="L366" s="152"/>
      <c r="M366" s="147"/>
      <c r="N366" s="153"/>
      <c r="O366" s="153"/>
      <c r="P366" s="153"/>
      <c r="Q366" s="153"/>
      <c r="R366" s="154"/>
      <c r="S366" s="155"/>
      <c r="T366" s="143"/>
      <c r="U366" s="143"/>
      <c r="V366" s="143"/>
      <c r="W366" s="156"/>
      <c r="X366" s="156">
        <f t="shared" si="47"/>
        <v>0</v>
      </c>
      <c r="Y366" s="156"/>
      <c r="Z366" s="156">
        <f t="shared" si="48"/>
        <v>0</v>
      </c>
      <c r="AA366" s="156">
        <f t="shared" si="49"/>
        <v>0</v>
      </c>
      <c r="AB366" s="156">
        <f t="shared" si="50"/>
        <v>0</v>
      </c>
      <c r="AC366" s="156">
        <f t="shared" si="51"/>
        <v>0</v>
      </c>
      <c r="AD366" s="156">
        <f t="shared" si="52"/>
        <v>0</v>
      </c>
      <c r="AE366" s="157"/>
      <c r="AF366" s="158"/>
      <c r="AG366" s="159"/>
      <c r="AO366" s="186" t="str">
        <f>IF(X366&gt;0,IF(AE366="受託",項目値マスタ!$G$2,項目値マスタ!$G$3),"")</f>
        <v/>
      </c>
      <c r="AP366" s="186">
        <f t="shared" si="53"/>
        <v>7.0000000000000007E-2</v>
      </c>
    </row>
    <row r="367" spans="1:42" ht="21.75" customHeight="1">
      <c r="A367" s="145"/>
      <c r="B367" s="146"/>
      <c r="C367" s="145"/>
      <c r="D367" s="146"/>
      <c r="E367" s="147"/>
      <c r="F367" s="148"/>
      <c r="G367" s="149"/>
      <c r="H367" s="149"/>
      <c r="I367" s="150"/>
      <c r="J367" s="151"/>
      <c r="K367" s="149"/>
      <c r="L367" s="152"/>
      <c r="M367" s="147"/>
      <c r="N367" s="153"/>
      <c r="O367" s="153"/>
      <c r="P367" s="153"/>
      <c r="Q367" s="153"/>
      <c r="R367" s="154"/>
      <c r="S367" s="155"/>
      <c r="T367" s="143"/>
      <c r="U367" s="143"/>
      <c r="V367" s="143"/>
      <c r="W367" s="156"/>
      <c r="X367" s="156">
        <f t="shared" si="47"/>
        <v>0</v>
      </c>
      <c r="Y367" s="156"/>
      <c r="Z367" s="156">
        <f t="shared" si="48"/>
        <v>0</v>
      </c>
      <c r="AA367" s="156">
        <f t="shared" si="49"/>
        <v>0</v>
      </c>
      <c r="AB367" s="156">
        <f t="shared" si="50"/>
        <v>0</v>
      </c>
      <c r="AC367" s="156">
        <f t="shared" si="51"/>
        <v>0</v>
      </c>
      <c r="AD367" s="156">
        <f t="shared" si="52"/>
        <v>0</v>
      </c>
      <c r="AE367" s="157"/>
      <c r="AF367" s="158"/>
      <c r="AG367" s="159"/>
      <c r="AO367" s="186" t="str">
        <f>IF(X367&gt;0,IF(AE367="受託",項目値マスタ!$G$2,項目値マスタ!$G$3),"")</f>
        <v/>
      </c>
      <c r="AP367" s="186">
        <f t="shared" si="53"/>
        <v>7.0000000000000007E-2</v>
      </c>
    </row>
    <row r="368" spans="1:42" ht="21.75" customHeight="1">
      <c r="A368" s="145"/>
      <c r="B368" s="146"/>
      <c r="C368" s="145"/>
      <c r="D368" s="146"/>
      <c r="E368" s="147"/>
      <c r="F368" s="148"/>
      <c r="G368" s="149"/>
      <c r="H368" s="149"/>
      <c r="I368" s="150"/>
      <c r="J368" s="151"/>
      <c r="K368" s="149"/>
      <c r="L368" s="152"/>
      <c r="M368" s="147"/>
      <c r="N368" s="153"/>
      <c r="O368" s="153"/>
      <c r="P368" s="153"/>
      <c r="Q368" s="153"/>
      <c r="R368" s="154"/>
      <c r="S368" s="155"/>
      <c r="T368" s="143"/>
      <c r="U368" s="143"/>
      <c r="V368" s="143"/>
      <c r="W368" s="156"/>
      <c r="X368" s="156">
        <f t="shared" si="47"/>
        <v>0</v>
      </c>
      <c r="Y368" s="156"/>
      <c r="Z368" s="156">
        <f t="shared" si="48"/>
        <v>0</v>
      </c>
      <c r="AA368" s="156">
        <f t="shared" si="49"/>
        <v>0</v>
      </c>
      <c r="AB368" s="156">
        <f t="shared" si="50"/>
        <v>0</v>
      </c>
      <c r="AC368" s="156">
        <f t="shared" si="51"/>
        <v>0</v>
      </c>
      <c r="AD368" s="156">
        <f t="shared" si="52"/>
        <v>0</v>
      </c>
      <c r="AE368" s="157"/>
      <c r="AF368" s="158"/>
      <c r="AG368" s="159"/>
      <c r="AO368" s="186" t="str">
        <f>IF(X368&gt;0,IF(AE368="受託",項目値マスタ!$G$2,項目値マスタ!$G$3),"")</f>
        <v/>
      </c>
      <c r="AP368" s="186">
        <f t="shared" si="53"/>
        <v>7.0000000000000007E-2</v>
      </c>
    </row>
    <row r="369" spans="1:42" ht="21.75" customHeight="1">
      <c r="A369" s="145"/>
      <c r="B369" s="146"/>
      <c r="C369" s="145"/>
      <c r="D369" s="146"/>
      <c r="E369" s="147"/>
      <c r="F369" s="148"/>
      <c r="G369" s="149"/>
      <c r="H369" s="149"/>
      <c r="I369" s="150"/>
      <c r="J369" s="151"/>
      <c r="K369" s="149"/>
      <c r="L369" s="152"/>
      <c r="M369" s="147"/>
      <c r="N369" s="153"/>
      <c r="O369" s="153"/>
      <c r="P369" s="153"/>
      <c r="Q369" s="153"/>
      <c r="R369" s="154"/>
      <c r="S369" s="155"/>
      <c r="T369" s="143"/>
      <c r="U369" s="143"/>
      <c r="V369" s="143"/>
      <c r="W369" s="156"/>
      <c r="X369" s="156">
        <f t="shared" si="47"/>
        <v>0</v>
      </c>
      <c r="Y369" s="156"/>
      <c r="Z369" s="156">
        <f t="shared" si="48"/>
        <v>0</v>
      </c>
      <c r="AA369" s="156">
        <f t="shared" si="49"/>
        <v>0</v>
      </c>
      <c r="AB369" s="156">
        <f t="shared" si="50"/>
        <v>0</v>
      </c>
      <c r="AC369" s="156">
        <f t="shared" si="51"/>
        <v>0</v>
      </c>
      <c r="AD369" s="156">
        <f t="shared" si="52"/>
        <v>0</v>
      </c>
      <c r="AE369" s="157"/>
      <c r="AF369" s="158"/>
      <c r="AG369" s="159"/>
      <c r="AO369" s="186" t="str">
        <f>IF(X369&gt;0,IF(AE369="受託",項目値マスタ!$G$2,項目値マスタ!$G$3),"")</f>
        <v/>
      </c>
      <c r="AP369" s="186">
        <f t="shared" si="53"/>
        <v>7.0000000000000007E-2</v>
      </c>
    </row>
    <row r="370" spans="1:42" ht="21.75" customHeight="1">
      <c r="A370" s="145"/>
      <c r="B370" s="146"/>
      <c r="C370" s="145"/>
      <c r="D370" s="146"/>
      <c r="E370" s="147"/>
      <c r="F370" s="148"/>
      <c r="G370" s="149"/>
      <c r="H370" s="149"/>
      <c r="I370" s="150"/>
      <c r="J370" s="151"/>
      <c r="K370" s="149"/>
      <c r="L370" s="152"/>
      <c r="M370" s="147"/>
      <c r="N370" s="153"/>
      <c r="O370" s="153"/>
      <c r="P370" s="153"/>
      <c r="Q370" s="153"/>
      <c r="R370" s="154"/>
      <c r="S370" s="155"/>
      <c r="T370" s="143"/>
      <c r="U370" s="143"/>
      <c r="V370" s="143"/>
      <c r="W370" s="156"/>
      <c r="X370" s="156">
        <f t="shared" si="47"/>
        <v>0</v>
      </c>
      <c r="Y370" s="156"/>
      <c r="Z370" s="156">
        <f t="shared" si="48"/>
        <v>0</v>
      </c>
      <c r="AA370" s="156">
        <f t="shared" si="49"/>
        <v>0</v>
      </c>
      <c r="AB370" s="156">
        <f t="shared" si="50"/>
        <v>0</v>
      </c>
      <c r="AC370" s="156">
        <f t="shared" si="51"/>
        <v>0</v>
      </c>
      <c r="AD370" s="156">
        <f t="shared" si="52"/>
        <v>0</v>
      </c>
      <c r="AE370" s="157"/>
      <c r="AF370" s="158"/>
      <c r="AG370" s="159"/>
      <c r="AO370" s="186" t="str">
        <f>IF(X370&gt;0,IF(AE370="受託",項目値マスタ!$G$2,項目値マスタ!$G$3),"")</f>
        <v/>
      </c>
      <c r="AP370" s="186">
        <f t="shared" si="53"/>
        <v>7.0000000000000007E-2</v>
      </c>
    </row>
    <row r="371" spans="1:42" ht="21.75" customHeight="1">
      <c r="A371" s="145"/>
      <c r="B371" s="146"/>
      <c r="C371" s="145"/>
      <c r="D371" s="146"/>
      <c r="E371" s="147"/>
      <c r="F371" s="148"/>
      <c r="G371" s="149"/>
      <c r="H371" s="149"/>
      <c r="I371" s="150"/>
      <c r="J371" s="151"/>
      <c r="K371" s="149"/>
      <c r="L371" s="152"/>
      <c r="M371" s="147"/>
      <c r="N371" s="153"/>
      <c r="O371" s="153"/>
      <c r="P371" s="153"/>
      <c r="Q371" s="153"/>
      <c r="R371" s="154"/>
      <c r="S371" s="155"/>
      <c r="T371" s="143"/>
      <c r="U371" s="143"/>
      <c r="V371" s="143"/>
      <c r="W371" s="156"/>
      <c r="X371" s="156">
        <f t="shared" si="47"/>
        <v>0</v>
      </c>
      <c r="Y371" s="156"/>
      <c r="Z371" s="156">
        <f t="shared" si="48"/>
        <v>0</v>
      </c>
      <c r="AA371" s="156">
        <f t="shared" si="49"/>
        <v>0</v>
      </c>
      <c r="AB371" s="156">
        <f t="shared" si="50"/>
        <v>0</v>
      </c>
      <c r="AC371" s="156">
        <f t="shared" si="51"/>
        <v>0</v>
      </c>
      <c r="AD371" s="156">
        <f t="shared" si="52"/>
        <v>0</v>
      </c>
      <c r="AE371" s="157"/>
      <c r="AF371" s="158"/>
      <c r="AG371" s="159"/>
      <c r="AO371" s="186" t="str">
        <f>IF(X371&gt;0,IF(AE371="受託",項目値マスタ!$G$2,項目値マスタ!$G$3),"")</f>
        <v/>
      </c>
      <c r="AP371" s="186">
        <f t="shared" si="53"/>
        <v>7.0000000000000007E-2</v>
      </c>
    </row>
    <row r="372" spans="1:42" ht="21.75" customHeight="1">
      <c r="A372" s="145"/>
      <c r="B372" s="146"/>
      <c r="C372" s="145"/>
      <c r="D372" s="146"/>
      <c r="E372" s="147"/>
      <c r="F372" s="148"/>
      <c r="G372" s="149"/>
      <c r="H372" s="149"/>
      <c r="I372" s="150"/>
      <c r="J372" s="151"/>
      <c r="K372" s="149"/>
      <c r="L372" s="152"/>
      <c r="M372" s="147"/>
      <c r="N372" s="153"/>
      <c r="O372" s="153"/>
      <c r="P372" s="153"/>
      <c r="Q372" s="153"/>
      <c r="R372" s="154"/>
      <c r="S372" s="155"/>
      <c r="T372" s="143"/>
      <c r="U372" s="143"/>
      <c r="V372" s="143"/>
      <c r="W372" s="156"/>
      <c r="X372" s="156">
        <f t="shared" si="47"/>
        <v>0</v>
      </c>
      <c r="Y372" s="156"/>
      <c r="Z372" s="156">
        <f t="shared" si="48"/>
        <v>0</v>
      </c>
      <c r="AA372" s="156">
        <f t="shared" si="49"/>
        <v>0</v>
      </c>
      <c r="AB372" s="156">
        <f t="shared" si="50"/>
        <v>0</v>
      </c>
      <c r="AC372" s="156">
        <f t="shared" si="51"/>
        <v>0</v>
      </c>
      <c r="AD372" s="156">
        <f t="shared" si="52"/>
        <v>0</v>
      </c>
      <c r="AE372" s="157"/>
      <c r="AF372" s="158"/>
      <c r="AG372" s="159"/>
      <c r="AO372" s="186" t="str">
        <f>IF(X372&gt;0,IF(AE372="受託",項目値マスタ!$G$2,項目値マスタ!$G$3),"")</f>
        <v/>
      </c>
      <c r="AP372" s="186">
        <f t="shared" si="53"/>
        <v>7.0000000000000007E-2</v>
      </c>
    </row>
    <row r="373" spans="1:42" ht="21.75" customHeight="1">
      <c r="A373" s="145"/>
      <c r="B373" s="146"/>
      <c r="C373" s="145"/>
      <c r="D373" s="146"/>
      <c r="E373" s="147"/>
      <c r="F373" s="148"/>
      <c r="G373" s="149"/>
      <c r="H373" s="149"/>
      <c r="I373" s="150"/>
      <c r="J373" s="151"/>
      <c r="K373" s="149"/>
      <c r="L373" s="152"/>
      <c r="M373" s="147"/>
      <c r="N373" s="153"/>
      <c r="O373" s="153"/>
      <c r="P373" s="153"/>
      <c r="Q373" s="153"/>
      <c r="R373" s="154"/>
      <c r="S373" s="155"/>
      <c r="T373" s="143"/>
      <c r="U373" s="143"/>
      <c r="V373" s="143"/>
      <c r="W373" s="156"/>
      <c r="X373" s="156">
        <f t="shared" si="47"/>
        <v>0</v>
      </c>
      <c r="Y373" s="156"/>
      <c r="Z373" s="156">
        <f t="shared" si="48"/>
        <v>0</v>
      </c>
      <c r="AA373" s="156">
        <f t="shared" si="49"/>
        <v>0</v>
      </c>
      <c r="AB373" s="156">
        <f t="shared" si="50"/>
        <v>0</v>
      </c>
      <c r="AC373" s="156">
        <f t="shared" si="51"/>
        <v>0</v>
      </c>
      <c r="AD373" s="156">
        <f t="shared" si="52"/>
        <v>0</v>
      </c>
      <c r="AE373" s="157"/>
      <c r="AF373" s="158"/>
      <c r="AG373" s="159"/>
      <c r="AO373" s="186" t="str">
        <f>IF(X373&gt;0,IF(AE373="受託",項目値マスタ!$G$2,項目値マスタ!$G$3),"")</f>
        <v/>
      </c>
      <c r="AP373" s="186">
        <f t="shared" si="53"/>
        <v>7.0000000000000007E-2</v>
      </c>
    </row>
    <row r="374" spans="1:42" ht="21.75" customHeight="1">
      <c r="A374" s="145"/>
      <c r="B374" s="146"/>
      <c r="C374" s="145"/>
      <c r="D374" s="146"/>
      <c r="E374" s="147"/>
      <c r="F374" s="148"/>
      <c r="G374" s="149"/>
      <c r="H374" s="149"/>
      <c r="I374" s="150"/>
      <c r="J374" s="151"/>
      <c r="K374" s="149"/>
      <c r="L374" s="152"/>
      <c r="M374" s="147"/>
      <c r="N374" s="153"/>
      <c r="O374" s="153"/>
      <c r="P374" s="153"/>
      <c r="Q374" s="153"/>
      <c r="R374" s="154"/>
      <c r="S374" s="155"/>
      <c r="T374" s="143"/>
      <c r="U374" s="143"/>
      <c r="V374" s="143"/>
      <c r="W374" s="156"/>
      <c r="X374" s="156">
        <f t="shared" si="47"/>
        <v>0</v>
      </c>
      <c r="Y374" s="156"/>
      <c r="Z374" s="156">
        <f t="shared" si="48"/>
        <v>0</v>
      </c>
      <c r="AA374" s="156">
        <f t="shared" si="49"/>
        <v>0</v>
      </c>
      <c r="AB374" s="156">
        <f t="shared" si="50"/>
        <v>0</v>
      </c>
      <c r="AC374" s="156">
        <f t="shared" si="51"/>
        <v>0</v>
      </c>
      <c r="AD374" s="156">
        <f t="shared" si="52"/>
        <v>0</v>
      </c>
      <c r="AE374" s="157"/>
      <c r="AF374" s="158"/>
      <c r="AG374" s="159"/>
      <c r="AO374" s="186" t="str">
        <f>IF(X374&gt;0,IF(AE374="受託",項目値マスタ!$G$2,項目値マスタ!$G$3),"")</f>
        <v/>
      </c>
      <c r="AP374" s="186">
        <f t="shared" si="53"/>
        <v>7.0000000000000007E-2</v>
      </c>
    </row>
    <row r="375" spans="1:42" ht="21.75" customHeight="1">
      <c r="A375" s="145"/>
      <c r="B375" s="146"/>
      <c r="C375" s="145"/>
      <c r="D375" s="146"/>
      <c r="E375" s="147"/>
      <c r="F375" s="148"/>
      <c r="G375" s="149"/>
      <c r="H375" s="149"/>
      <c r="I375" s="150"/>
      <c r="J375" s="151"/>
      <c r="K375" s="149"/>
      <c r="L375" s="152"/>
      <c r="M375" s="147"/>
      <c r="N375" s="153"/>
      <c r="O375" s="153"/>
      <c r="P375" s="153"/>
      <c r="Q375" s="153"/>
      <c r="R375" s="154"/>
      <c r="S375" s="155"/>
      <c r="T375" s="143"/>
      <c r="U375" s="143"/>
      <c r="V375" s="143"/>
      <c r="W375" s="156"/>
      <c r="X375" s="156">
        <f t="shared" si="47"/>
        <v>0</v>
      </c>
      <c r="Y375" s="156"/>
      <c r="Z375" s="156">
        <f t="shared" si="48"/>
        <v>0</v>
      </c>
      <c r="AA375" s="156">
        <f t="shared" si="49"/>
        <v>0</v>
      </c>
      <c r="AB375" s="156">
        <f t="shared" si="50"/>
        <v>0</v>
      </c>
      <c r="AC375" s="156">
        <f t="shared" si="51"/>
        <v>0</v>
      </c>
      <c r="AD375" s="156">
        <f t="shared" si="52"/>
        <v>0</v>
      </c>
      <c r="AE375" s="157"/>
      <c r="AF375" s="158"/>
      <c r="AG375" s="159"/>
      <c r="AO375" s="186" t="str">
        <f>IF(X375&gt;0,IF(AE375="受託",項目値マスタ!$G$2,項目値マスタ!$G$3),"")</f>
        <v/>
      </c>
      <c r="AP375" s="186">
        <f t="shared" si="53"/>
        <v>7.0000000000000007E-2</v>
      </c>
    </row>
    <row r="376" spans="1:42" ht="21.75" customHeight="1">
      <c r="A376" s="145"/>
      <c r="B376" s="146"/>
      <c r="C376" s="145"/>
      <c r="D376" s="146"/>
      <c r="E376" s="147"/>
      <c r="F376" s="148"/>
      <c r="G376" s="149"/>
      <c r="H376" s="149"/>
      <c r="I376" s="150"/>
      <c r="J376" s="151"/>
      <c r="K376" s="149"/>
      <c r="L376" s="152"/>
      <c r="M376" s="147"/>
      <c r="N376" s="153"/>
      <c r="O376" s="153"/>
      <c r="P376" s="153"/>
      <c r="Q376" s="153"/>
      <c r="R376" s="154"/>
      <c r="S376" s="155"/>
      <c r="T376" s="143"/>
      <c r="U376" s="143"/>
      <c r="V376" s="143"/>
      <c r="W376" s="156"/>
      <c r="X376" s="156">
        <f t="shared" si="47"/>
        <v>0</v>
      </c>
      <c r="Y376" s="156"/>
      <c r="Z376" s="156">
        <f t="shared" si="48"/>
        <v>0</v>
      </c>
      <c r="AA376" s="156">
        <f t="shared" si="49"/>
        <v>0</v>
      </c>
      <c r="AB376" s="156">
        <f t="shared" si="50"/>
        <v>0</v>
      </c>
      <c r="AC376" s="156">
        <f t="shared" si="51"/>
        <v>0</v>
      </c>
      <c r="AD376" s="156">
        <f t="shared" si="52"/>
        <v>0</v>
      </c>
      <c r="AE376" s="157"/>
      <c r="AF376" s="158"/>
      <c r="AG376" s="159"/>
      <c r="AO376" s="186" t="str">
        <f>IF(X376&gt;0,IF(AE376="受託",項目値マスタ!$G$2,項目値マスタ!$G$3),"")</f>
        <v/>
      </c>
      <c r="AP376" s="186">
        <f t="shared" si="53"/>
        <v>7.0000000000000007E-2</v>
      </c>
    </row>
    <row r="377" spans="1:42" ht="21.75" customHeight="1">
      <c r="A377" s="145"/>
      <c r="B377" s="146"/>
      <c r="C377" s="145"/>
      <c r="D377" s="146"/>
      <c r="E377" s="147"/>
      <c r="F377" s="148"/>
      <c r="G377" s="149"/>
      <c r="H377" s="149"/>
      <c r="I377" s="150"/>
      <c r="J377" s="151"/>
      <c r="K377" s="149"/>
      <c r="L377" s="152"/>
      <c r="M377" s="147"/>
      <c r="N377" s="153"/>
      <c r="O377" s="153"/>
      <c r="P377" s="153"/>
      <c r="Q377" s="153"/>
      <c r="R377" s="154"/>
      <c r="S377" s="155"/>
      <c r="T377" s="143"/>
      <c r="U377" s="143"/>
      <c r="V377" s="143"/>
      <c r="W377" s="156"/>
      <c r="X377" s="156">
        <f t="shared" si="47"/>
        <v>0</v>
      </c>
      <c r="Y377" s="156"/>
      <c r="Z377" s="156">
        <f t="shared" si="48"/>
        <v>0</v>
      </c>
      <c r="AA377" s="156">
        <f t="shared" si="49"/>
        <v>0</v>
      </c>
      <c r="AB377" s="156">
        <f t="shared" si="50"/>
        <v>0</v>
      </c>
      <c r="AC377" s="156">
        <f t="shared" si="51"/>
        <v>0</v>
      </c>
      <c r="AD377" s="156">
        <f t="shared" si="52"/>
        <v>0</v>
      </c>
      <c r="AE377" s="157"/>
      <c r="AF377" s="158"/>
      <c r="AG377" s="159"/>
      <c r="AO377" s="186" t="str">
        <f>IF(X377&gt;0,IF(AE377="受託",項目値マスタ!$G$2,項目値マスタ!$G$3),"")</f>
        <v/>
      </c>
      <c r="AP377" s="186">
        <f t="shared" si="53"/>
        <v>7.0000000000000007E-2</v>
      </c>
    </row>
    <row r="378" spans="1:42" ht="21.75" customHeight="1">
      <c r="A378" s="145"/>
      <c r="B378" s="146"/>
      <c r="C378" s="145"/>
      <c r="D378" s="146"/>
      <c r="E378" s="147"/>
      <c r="F378" s="148"/>
      <c r="G378" s="149"/>
      <c r="H378" s="149"/>
      <c r="I378" s="150"/>
      <c r="J378" s="151"/>
      <c r="K378" s="149"/>
      <c r="L378" s="152"/>
      <c r="M378" s="147"/>
      <c r="N378" s="153"/>
      <c r="O378" s="153"/>
      <c r="P378" s="153"/>
      <c r="Q378" s="153"/>
      <c r="R378" s="154"/>
      <c r="S378" s="155"/>
      <c r="T378" s="143"/>
      <c r="U378" s="143"/>
      <c r="V378" s="143"/>
      <c r="W378" s="156"/>
      <c r="X378" s="156">
        <f t="shared" si="47"/>
        <v>0</v>
      </c>
      <c r="Y378" s="156"/>
      <c r="Z378" s="156">
        <f t="shared" si="48"/>
        <v>0</v>
      </c>
      <c r="AA378" s="156">
        <f t="shared" si="49"/>
        <v>0</v>
      </c>
      <c r="AB378" s="156">
        <f t="shared" si="50"/>
        <v>0</v>
      </c>
      <c r="AC378" s="156">
        <f t="shared" si="51"/>
        <v>0</v>
      </c>
      <c r="AD378" s="156">
        <f t="shared" si="52"/>
        <v>0</v>
      </c>
      <c r="AE378" s="157"/>
      <c r="AF378" s="158"/>
      <c r="AG378" s="159"/>
      <c r="AO378" s="186" t="str">
        <f>IF(X378&gt;0,IF(AE378="受託",項目値マスタ!$G$2,項目値マスタ!$G$3),"")</f>
        <v/>
      </c>
      <c r="AP378" s="186">
        <f t="shared" si="53"/>
        <v>7.0000000000000007E-2</v>
      </c>
    </row>
    <row r="379" spans="1:42" ht="21.75" customHeight="1">
      <c r="A379" s="145"/>
      <c r="B379" s="146"/>
      <c r="C379" s="145"/>
      <c r="D379" s="146"/>
      <c r="E379" s="147"/>
      <c r="F379" s="148"/>
      <c r="G379" s="149"/>
      <c r="H379" s="149"/>
      <c r="I379" s="150"/>
      <c r="J379" s="151"/>
      <c r="K379" s="149"/>
      <c r="L379" s="152"/>
      <c r="M379" s="147"/>
      <c r="N379" s="153"/>
      <c r="O379" s="153"/>
      <c r="P379" s="153"/>
      <c r="Q379" s="153"/>
      <c r="R379" s="154"/>
      <c r="S379" s="155"/>
      <c r="T379" s="143"/>
      <c r="U379" s="143"/>
      <c r="V379" s="143"/>
      <c r="W379" s="156"/>
      <c r="X379" s="156">
        <f t="shared" si="47"/>
        <v>0</v>
      </c>
      <c r="Y379" s="156"/>
      <c r="Z379" s="156">
        <f t="shared" si="48"/>
        <v>0</v>
      </c>
      <c r="AA379" s="156">
        <f t="shared" si="49"/>
        <v>0</v>
      </c>
      <c r="AB379" s="156">
        <f t="shared" si="50"/>
        <v>0</v>
      </c>
      <c r="AC379" s="156">
        <f t="shared" si="51"/>
        <v>0</v>
      </c>
      <c r="AD379" s="156">
        <f t="shared" si="52"/>
        <v>0</v>
      </c>
      <c r="AE379" s="157"/>
      <c r="AF379" s="158"/>
      <c r="AG379" s="159"/>
      <c r="AO379" s="186" t="str">
        <f>IF(X379&gt;0,IF(AE379="受託",項目値マスタ!$G$2,項目値マスタ!$G$3),"")</f>
        <v/>
      </c>
      <c r="AP379" s="186">
        <f t="shared" si="53"/>
        <v>7.0000000000000007E-2</v>
      </c>
    </row>
    <row r="380" spans="1:42" ht="21.75" customHeight="1">
      <c r="A380" s="145"/>
      <c r="B380" s="146"/>
      <c r="C380" s="145"/>
      <c r="D380" s="146"/>
      <c r="E380" s="147"/>
      <c r="F380" s="148"/>
      <c r="G380" s="149"/>
      <c r="H380" s="149"/>
      <c r="I380" s="150"/>
      <c r="J380" s="151"/>
      <c r="K380" s="149"/>
      <c r="L380" s="152"/>
      <c r="M380" s="147"/>
      <c r="N380" s="153"/>
      <c r="O380" s="153"/>
      <c r="P380" s="153"/>
      <c r="Q380" s="153"/>
      <c r="R380" s="154"/>
      <c r="S380" s="155"/>
      <c r="T380" s="143"/>
      <c r="U380" s="143"/>
      <c r="V380" s="143"/>
      <c r="W380" s="156"/>
      <c r="X380" s="156">
        <f t="shared" si="47"/>
        <v>0</v>
      </c>
      <c r="Y380" s="156"/>
      <c r="Z380" s="156">
        <f t="shared" si="48"/>
        <v>0</v>
      </c>
      <c r="AA380" s="156">
        <f t="shared" si="49"/>
        <v>0</v>
      </c>
      <c r="AB380" s="156">
        <f t="shared" si="50"/>
        <v>0</v>
      </c>
      <c r="AC380" s="156">
        <f t="shared" si="51"/>
        <v>0</v>
      </c>
      <c r="AD380" s="156">
        <f t="shared" si="52"/>
        <v>0</v>
      </c>
      <c r="AE380" s="157"/>
      <c r="AF380" s="158"/>
      <c r="AG380" s="159"/>
      <c r="AO380" s="186" t="str">
        <f>IF(X380&gt;0,IF(AE380="受託",項目値マスタ!$G$2,項目値マスタ!$G$3),"")</f>
        <v/>
      </c>
      <c r="AP380" s="186">
        <f t="shared" si="53"/>
        <v>7.0000000000000007E-2</v>
      </c>
    </row>
    <row r="381" spans="1:42" ht="21.75" customHeight="1">
      <c r="A381" s="145"/>
      <c r="B381" s="146"/>
      <c r="C381" s="145"/>
      <c r="D381" s="146"/>
      <c r="E381" s="147"/>
      <c r="F381" s="148"/>
      <c r="G381" s="149"/>
      <c r="H381" s="149"/>
      <c r="I381" s="150"/>
      <c r="J381" s="151"/>
      <c r="K381" s="149"/>
      <c r="L381" s="152"/>
      <c r="M381" s="147"/>
      <c r="N381" s="153"/>
      <c r="O381" s="153"/>
      <c r="P381" s="153"/>
      <c r="Q381" s="153"/>
      <c r="R381" s="154"/>
      <c r="S381" s="155"/>
      <c r="T381" s="143"/>
      <c r="U381" s="143"/>
      <c r="V381" s="143"/>
      <c r="W381" s="156"/>
      <c r="X381" s="156">
        <f t="shared" si="47"/>
        <v>0</v>
      </c>
      <c r="Y381" s="156"/>
      <c r="Z381" s="156">
        <f t="shared" si="48"/>
        <v>0</v>
      </c>
      <c r="AA381" s="156">
        <f t="shared" si="49"/>
        <v>0</v>
      </c>
      <c r="AB381" s="156">
        <f t="shared" si="50"/>
        <v>0</v>
      </c>
      <c r="AC381" s="156">
        <f t="shared" si="51"/>
        <v>0</v>
      </c>
      <c r="AD381" s="156">
        <f t="shared" si="52"/>
        <v>0</v>
      </c>
      <c r="AE381" s="157"/>
      <c r="AF381" s="158"/>
      <c r="AG381" s="159"/>
      <c r="AO381" s="186" t="str">
        <f>IF(X381&gt;0,IF(AE381="受託",項目値マスタ!$G$2,項目値マスタ!$G$3),"")</f>
        <v/>
      </c>
      <c r="AP381" s="186">
        <f t="shared" si="53"/>
        <v>7.0000000000000007E-2</v>
      </c>
    </row>
    <row r="382" spans="1:42" ht="21.75" customHeight="1">
      <c r="A382" s="145"/>
      <c r="B382" s="146"/>
      <c r="C382" s="145"/>
      <c r="D382" s="146"/>
      <c r="E382" s="147"/>
      <c r="F382" s="148"/>
      <c r="G382" s="149"/>
      <c r="H382" s="149"/>
      <c r="I382" s="150"/>
      <c r="J382" s="151"/>
      <c r="K382" s="149"/>
      <c r="L382" s="152"/>
      <c r="M382" s="147"/>
      <c r="N382" s="153"/>
      <c r="O382" s="153"/>
      <c r="P382" s="153"/>
      <c r="Q382" s="153"/>
      <c r="R382" s="154"/>
      <c r="S382" s="155"/>
      <c r="T382" s="143"/>
      <c r="U382" s="143"/>
      <c r="V382" s="143"/>
      <c r="W382" s="156"/>
      <c r="X382" s="156">
        <f t="shared" si="47"/>
        <v>0</v>
      </c>
      <c r="Y382" s="156"/>
      <c r="Z382" s="156">
        <f t="shared" si="48"/>
        <v>0</v>
      </c>
      <c r="AA382" s="156">
        <f t="shared" si="49"/>
        <v>0</v>
      </c>
      <c r="AB382" s="156">
        <f t="shared" si="50"/>
        <v>0</v>
      </c>
      <c r="AC382" s="156">
        <f t="shared" si="51"/>
        <v>0</v>
      </c>
      <c r="AD382" s="156">
        <f t="shared" si="52"/>
        <v>0</v>
      </c>
      <c r="AE382" s="157"/>
      <c r="AF382" s="158"/>
      <c r="AG382" s="159"/>
      <c r="AO382" s="186" t="str">
        <f>IF(X382&gt;0,IF(AE382="受託",項目値マスタ!$G$2,項目値マスタ!$G$3),"")</f>
        <v/>
      </c>
      <c r="AP382" s="186">
        <f t="shared" si="53"/>
        <v>7.0000000000000007E-2</v>
      </c>
    </row>
    <row r="383" spans="1:42" ht="21.75" customHeight="1">
      <c r="A383" s="145"/>
      <c r="B383" s="146"/>
      <c r="C383" s="145"/>
      <c r="D383" s="146"/>
      <c r="E383" s="147"/>
      <c r="F383" s="148"/>
      <c r="G383" s="149"/>
      <c r="H383" s="149"/>
      <c r="I383" s="150"/>
      <c r="J383" s="151"/>
      <c r="K383" s="149"/>
      <c r="L383" s="152"/>
      <c r="M383" s="147"/>
      <c r="N383" s="153"/>
      <c r="O383" s="153"/>
      <c r="P383" s="153"/>
      <c r="Q383" s="153"/>
      <c r="R383" s="154"/>
      <c r="S383" s="155"/>
      <c r="T383" s="143"/>
      <c r="U383" s="143"/>
      <c r="V383" s="143"/>
      <c r="W383" s="156"/>
      <c r="X383" s="156">
        <f t="shared" si="47"/>
        <v>0</v>
      </c>
      <c r="Y383" s="156"/>
      <c r="Z383" s="156">
        <f t="shared" si="48"/>
        <v>0</v>
      </c>
      <c r="AA383" s="156">
        <f t="shared" si="49"/>
        <v>0</v>
      </c>
      <c r="AB383" s="156">
        <f t="shared" si="50"/>
        <v>0</v>
      </c>
      <c r="AC383" s="156">
        <f t="shared" si="51"/>
        <v>0</v>
      </c>
      <c r="AD383" s="156">
        <f t="shared" si="52"/>
        <v>0</v>
      </c>
      <c r="AE383" s="157"/>
      <c r="AF383" s="158"/>
      <c r="AG383" s="159"/>
      <c r="AO383" s="186" t="str">
        <f>IF(X383&gt;0,IF(AE383="受託",項目値マスタ!$G$2,項目値マスタ!$G$3),"")</f>
        <v/>
      </c>
      <c r="AP383" s="186">
        <f t="shared" si="53"/>
        <v>7.0000000000000007E-2</v>
      </c>
    </row>
    <row r="384" spans="1:42" ht="21.75" customHeight="1">
      <c r="A384" s="145"/>
      <c r="B384" s="146"/>
      <c r="C384" s="145"/>
      <c r="D384" s="146"/>
      <c r="E384" s="147"/>
      <c r="F384" s="148"/>
      <c r="G384" s="149"/>
      <c r="H384" s="149"/>
      <c r="I384" s="150"/>
      <c r="J384" s="151"/>
      <c r="K384" s="149"/>
      <c r="L384" s="152"/>
      <c r="M384" s="147"/>
      <c r="N384" s="153"/>
      <c r="O384" s="153"/>
      <c r="P384" s="153"/>
      <c r="Q384" s="153"/>
      <c r="R384" s="154"/>
      <c r="S384" s="155"/>
      <c r="T384" s="143"/>
      <c r="U384" s="143"/>
      <c r="V384" s="143"/>
      <c r="W384" s="156"/>
      <c r="X384" s="156">
        <f t="shared" si="47"/>
        <v>0</v>
      </c>
      <c r="Y384" s="156"/>
      <c r="Z384" s="156">
        <f t="shared" si="48"/>
        <v>0</v>
      </c>
      <c r="AA384" s="156">
        <f t="shared" si="49"/>
        <v>0</v>
      </c>
      <c r="AB384" s="156">
        <f t="shared" si="50"/>
        <v>0</v>
      </c>
      <c r="AC384" s="156">
        <f t="shared" si="51"/>
        <v>0</v>
      </c>
      <c r="AD384" s="156">
        <f t="shared" si="52"/>
        <v>0</v>
      </c>
      <c r="AE384" s="157"/>
      <c r="AF384" s="158"/>
      <c r="AG384" s="159"/>
      <c r="AO384" s="186" t="str">
        <f>IF(X384&gt;0,IF(AE384="受託",項目値マスタ!$G$2,項目値マスタ!$G$3),"")</f>
        <v/>
      </c>
      <c r="AP384" s="186">
        <f t="shared" si="53"/>
        <v>7.0000000000000007E-2</v>
      </c>
    </row>
    <row r="385" spans="1:42" ht="21.75" customHeight="1">
      <c r="A385" s="145"/>
      <c r="B385" s="146"/>
      <c r="C385" s="145"/>
      <c r="D385" s="146"/>
      <c r="E385" s="147"/>
      <c r="F385" s="148"/>
      <c r="G385" s="149"/>
      <c r="H385" s="149"/>
      <c r="I385" s="150"/>
      <c r="J385" s="151"/>
      <c r="K385" s="149"/>
      <c r="L385" s="152"/>
      <c r="M385" s="147"/>
      <c r="N385" s="153"/>
      <c r="O385" s="153"/>
      <c r="P385" s="153"/>
      <c r="Q385" s="153"/>
      <c r="R385" s="154"/>
      <c r="S385" s="155"/>
      <c r="T385" s="143"/>
      <c r="U385" s="143"/>
      <c r="V385" s="143"/>
      <c r="W385" s="156"/>
      <c r="X385" s="156">
        <f t="shared" si="47"/>
        <v>0</v>
      </c>
      <c r="Y385" s="156"/>
      <c r="Z385" s="156">
        <f t="shared" si="48"/>
        <v>0</v>
      </c>
      <c r="AA385" s="156">
        <f t="shared" si="49"/>
        <v>0</v>
      </c>
      <c r="AB385" s="156">
        <f t="shared" si="50"/>
        <v>0</v>
      </c>
      <c r="AC385" s="156">
        <f t="shared" si="51"/>
        <v>0</v>
      </c>
      <c r="AD385" s="156">
        <f t="shared" si="52"/>
        <v>0</v>
      </c>
      <c r="AE385" s="157"/>
      <c r="AF385" s="158"/>
      <c r="AG385" s="159"/>
      <c r="AO385" s="186" t="str">
        <f>IF(X385&gt;0,IF(AE385="受託",項目値マスタ!$G$2,項目値マスタ!$G$3),"")</f>
        <v/>
      </c>
      <c r="AP385" s="186">
        <f t="shared" si="53"/>
        <v>7.0000000000000007E-2</v>
      </c>
    </row>
    <row r="386" spans="1:42" ht="21.75" customHeight="1">
      <c r="A386" s="145"/>
      <c r="B386" s="146"/>
      <c r="C386" s="145"/>
      <c r="D386" s="146"/>
      <c r="E386" s="147"/>
      <c r="F386" s="148"/>
      <c r="G386" s="149"/>
      <c r="H386" s="149"/>
      <c r="I386" s="150"/>
      <c r="J386" s="151"/>
      <c r="K386" s="149"/>
      <c r="L386" s="152"/>
      <c r="M386" s="147"/>
      <c r="N386" s="153"/>
      <c r="O386" s="153"/>
      <c r="P386" s="153"/>
      <c r="Q386" s="153"/>
      <c r="R386" s="154"/>
      <c r="S386" s="155"/>
      <c r="T386" s="143"/>
      <c r="U386" s="143"/>
      <c r="V386" s="143"/>
      <c r="W386" s="156"/>
      <c r="X386" s="156">
        <f t="shared" si="47"/>
        <v>0</v>
      </c>
      <c r="Y386" s="156"/>
      <c r="Z386" s="156">
        <f t="shared" si="48"/>
        <v>0</v>
      </c>
      <c r="AA386" s="156">
        <f t="shared" si="49"/>
        <v>0</v>
      </c>
      <c r="AB386" s="156">
        <f t="shared" si="50"/>
        <v>0</v>
      </c>
      <c r="AC386" s="156">
        <f t="shared" si="51"/>
        <v>0</v>
      </c>
      <c r="AD386" s="156">
        <f t="shared" si="52"/>
        <v>0</v>
      </c>
      <c r="AE386" s="157"/>
      <c r="AF386" s="158"/>
      <c r="AG386" s="159"/>
      <c r="AO386" s="186" t="str">
        <f>IF(X386&gt;0,IF(AE386="受託",項目値マスタ!$G$2,項目値マスタ!$G$3),"")</f>
        <v/>
      </c>
      <c r="AP386" s="186">
        <f t="shared" si="53"/>
        <v>7.0000000000000007E-2</v>
      </c>
    </row>
    <row r="387" spans="1:42" ht="21.75" customHeight="1">
      <c r="A387" s="145"/>
      <c r="B387" s="146"/>
      <c r="C387" s="145"/>
      <c r="D387" s="146"/>
      <c r="E387" s="147"/>
      <c r="F387" s="148"/>
      <c r="G387" s="149"/>
      <c r="H387" s="149"/>
      <c r="I387" s="150"/>
      <c r="J387" s="151"/>
      <c r="K387" s="149"/>
      <c r="L387" s="152"/>
      <c r="M387" s="147"/>
      <c r="N387" s="153"/>
      <c r="O387" s="153"/>
      <c r="P387" s="153"/>
      <c r="Q387" s="153"/>
      <c r="R387" s="154"/>
      <c r="S387" s="155"/>
      <c r="T387" s="143"/>
      <c r="U387" s="143"/>
      <c r="V387" s="143"/>
      <c r="W387" s="156"/>
      <c r="X387" s="156">
        <f t="shared" si="47"/>
        <v>0</v>
      </c>
      <c r="Y387" s="156"/>
      <c r="Z387" s="156">
        <f t="shared" si="48"/>
        <v>0</v>
      </c>
      <c r="AA387" s="156">
        <f t="shared" si="49"/>
        <v>0</v>
      </c>
      <c r="AB387" s="156">
        <f t="shared" si="50"/>
        <v>0</v>
      </c>
      <c r="AC387" s="156">
        <f t="shared" si="51"/>
        <v>0</v>
      </c>
      <c r="AD387" s="156">
        <f t="shared" si="52"/>
        <v>0</v>
      </c>
      <c r="AE387" s="157"/>
      <c r="AF387" s="158"/>
      <c r="AG387" s="159"/>
      <c r="AO387" s="186" t="str">
        <f>IF(X387&gt;0,IF(AE387="受託",項目値マスタ!$G$2,項目値マスタ!$G$3),"")</f>
        <v/>
      </c>
      <c r="AP387" s="186">
        <f t="shared" si="53"/>
        <v>7.0000000000000007E-2</v>
      </c>
    </row>
    <row r="388" spans="1:42" ht="21.75" customHeight="1">
      <c r="A388" s="145"/>
      <c r="B388" s="146"/>
      <c r="C388" s="145"/>
      <c r="D388" s="146"/>
      <c r="E388" s="147"/>
      <c r="F388" s="148"/>
      <c r="G388" s="149"/>
      <c r="H388" s="149"/>
      <c r="I388" s="150"/>
      <c r="J388" s="151"/>
      <c r="K388" s="149"/>
      <c r="L388" s="152"/>
      <c r="M388" s="147"/>
      <c r="N388" s="153"/>
      <c r="O388" s="153"/>
      <c r="P388" s="153"/>
      <c r="Q388" s="153"/>
      <c r="R388" s="154"/>
      <c r="S388" s="155"/>
      <c r="T388" s="143"/>
      <c r="U388" s="143"/>
      <c r="V388" s="143"/>
      <c r="W388" s="156"/>
      <c r="X388" s="156">
        <f t="shared" si="47"/>
        <v>0</v>
      </c>
      <c r="Y388" s="156"/>
      <c r="Z388" s="156">
        <f t="shared" si="48"/>
        <v>0</v>
      </c>
      <c r="AA388" s="156">
        <f t="shared" si="49"/>
        <v>0</v>
      </c>
      <c r="AB388" s="156">
        <f t="shared" si="50"/>
        <v>0</v>
      </c>
      <c r="AC388" s="156">
        <f t="shared" si="51"/>
        <v>0</v>
      </c>
      <c r="AD388" s="156">
        <f t="shared" si="52"/>
        <v>0</v>
      </c>
      <c r="AE388" s="157"/>
      <c r="AF388" s="158"/>
      <c r="AG388" s="159"/>
      <c r="AO388" s="186" t="str">
        <f>IF(X388&gt;0,IF(AE388="受託",項目値マスタ!$G$2,項目値マスタ!$G$3),"")</f>
        <v/>
      </c>
      <c r="AP388" s="186">
        <f t="shared" si="53"/>
        <v>7.0000000000000007E-2</v>
      </c>
    </row>
    <row r="389" spans="1:42" ht="21.75" customHeight="1">
      <c r="A389" s="145"/>
      <c r="B389" s="146"/>
      <c r="C389" s="145"/>
      <c r="D389" s="146"/>
      <c r="E389" s="147"/>
      <c r="F389" s="148"/>
      <c r="G389" s="149"/>
      <c r="H389" s="149"/>
      <c r="I389" s="150"/>
      <c r="J389" s="151"/>
      <c r="K389" s="149"/>
      <c r="L389" s="152"/>
      <c r="M389" s="147"/>
      <c r="N389" s="153"/>
      <c r="O389" s="153"/>
      <c r="P389" s="153"/>
      <c r="Q389" s="153"/>
      <c r="R389" s="154"/>
      <c r="S389" s="155"/>
      <c r="T389" s="143"/>
      <c r="U389" s="143"/>
      <c r="V389" s="143"/>
      <c r="W389" s="156"/>
      <c r="X389" s="156">
        <f t="shared" si="47"/>
        <v>0</v>
      </c>
      <c r="Y389" s="156"/>
      <c r="Z389" s="156">
        <f t="shared" si="48"/>
        <v>0</v>
      </c>
      <c r="AA389" s="156">
        <f t="shared" si="49"/>
        <v>0</v>
      </c>
      <c r="AB389" s="156">
        <f t="shared" si="50"/>
        <v>0</v>
      </c>
      <c r="AC389" s="156">
        <f t="shared" si="51"/>
        <v>0</v>
      </c>
      <c r="AD389" s="156">
        <f t="shared" si="52"/>
        <v>0</v>
      </c>
      <c r="AE389" s="157"/>
      <c r="AF389" s="158"/>
      <c r="AG389" s="159"/>
      <c r="AO389" s="186" t="str">
        <f>IF(X389&gt;0,IF(AE389="受託",項目値マスタ!$G$2,項目値マスタ!$G$3),"")</f>
        <v/>
      </c>
      <c r="AP389" s="186">
        <f t="shared" si="53"/>
        <v>7.0000000000000007E-2</v>
      </c>
    </row>
    <row r="390" spans="1:42" ht="21.75" customHeight="1">
      <c r="A390" s="145"/>
      <c r="B390" s="146"/>
      <c r="C390" s="145"/>
      <c r="D390" s="146"/>
      <c r="E390" s="147"/>
      <c r="F390" s="148"/>
      <c r="G390" s="149"/>
      <c r="H390" s="149"/>
      <c r="I390" s="150"/>
      <c r="J390" s="151"/>
      <c r="K390" s="149"/>
      <c r="L390" s="152"/>
      <c r="M390" s="147"/>
      <c r="N390" s="153"/>
      <c r="O390" s="153"/>
      <c r="P390" s="153"/>
      <c r="Q390" s="153"/>
      <c r="R390" s="154"/>
      <c r="S390" s="155"/>
      <c r="T390" s="143"/>
      <c r="U390" s="143"/>
      <c r="V390" s="143"/>
      <c r="W390" s="156"/>
      <c r="X390" s="156">
        <f t="shared" si="47"/>
        <v>0</v>
      </c>
      <c r="Y390" s="156"/>
      <c r="Z390" s="156">
        <f t="shared" si="48"/>
        <v>0</v>
      </c>
      <c r="AA390" s="156">
        <f t="shared" si="49"/>
        <v>0</v>
      </c>
      <c r="AB390" s="156">
        <f t="shared" si="50"/>
        <v>0</v>
      </c>
      <c r="AC390" s="156">
        <f t="shared" si="51"/>
        <v>0</v>
      </c>
      <c r="AD390" s="156">
        <f t="shared" si="52"/>
        <v>0</v>
      </c>
      <c r="AE390" s="157"/>
      <c r="AF390" s="158"/>
      <c r="AG390" s="159"/>
      <c r="AO390" s="186" t="str">
        <f>IF(X390&gt;0,IF(AE390="受託",項目値マスタ!$G$2,項目値マスタ!$G$3),"")</f>
        <v/>
      </c>
      <c r="AP390" s="186">
        <f t="shared" si="53"/>
        <v>7.0000000000000007E-2</v>
      </c>
    </row>
    <row r="391" spans="1:42" ht="21.75" customHeight="1">
      <c r="A391" s="145"/>
      <c r="B391" s="146"/>
      <c r="C391" s="145"/>
      <c r="D391" s="146"/>
      <c r="E391" s="147"/>
      <c r="F391" s="148"/>
      <c r="G391" s="149"/>
      <c r="H391" s="149"/>
      <c r="I391" s="150"/>
      <c r="J391" s="151"/>
      <c r="K391" s="149"/>
      <c r="L391" s="152"/>
      <c r="M391" s="147"/>
      <c r="N391" s="153"/>
      <c r="O391" s="153"/>
      <c r="P391" s="153"/>
      <c r="Q391" s="153"/>
      <c r="R391" s="154"/>
      <c r="S391" s="155"/>
      <c r="T391" s="143"/>
      <c r="U391" s="143"/>
      <c r="V391" s="143"/>
      <c r="W391" s="156"/>
      <c r="X391" s="156">
        <f t="shared" si="47"/>
        <v>0</v>
      </c>
      <c r="Y391" s="156"/>
      <c r="Z391" s="156">
        <f t="shared" si="48"/>
        <v>0</v>
      </c>
      <c r="AA391" s="156">
        <f t="shared" si="49"/>
        <v>0</v>
      </c>
      <c r="AB391" s="156">
        <f t="shared" si="50"/>
        <v>0</v>
      </c>
      <c r="AC391" s="156">
        <f t="shared" si="51"/>
        <v>0</v>
      </c>
      <c r="AD391" s="156">
        <f t="shared" si="52"/>
        <v>0</v>
      </c>
      <c r="AE391" s="157"/>
      <c r="AF391" s="158"/>
      <c r="AG391" s="159"/>
      <c r="AO391" s="186" t="str">
        <f>IF(X391&gt;0,IF(AE391="受託",項目値マスタ!$G$2,項目値マスタ!$G$3),"")</f>
        <v/>
      </c>
      <c r="AP391" s="186">
        <f t="shared" si="53"/>
        <v>7.0000000000000007E-2</v>
      </c>
    </row>
    <row r="392" spans="1:42" ht="21.75" customHeight="1">
      <c r="A392" s="145"/>
      <c r="B392" s="146"/>
      <c r="C392" s="145"/>
      <c r="D392" s="146"/>
      <c r="E392" s="147"/>
      <c r="F392" s="148"/>
      <c r="G392" s="149"/>
      <c r="H392" s="149"/>
      <c r="I392" s="150"/>
      <c r="J392" s="151"/>
      <c r="K392" s="149"/>
      <c r="L392" s="152"/>
      <c r="M392" s="147"/>
      <c r="N392" s="153"/>
      <c r="O392" s="153"/>
      <c r="P392" s="153"/>
      <c r="Q392" s="153"/>
      <c r="R392" s="154"/>
      <c r="S392" s="155"/>
      <c r="T392" s="143"/>
      <c r="U392" s="143"/>
      <c r="V392" s="143"/>
      <c r="W392" s="156"/>
      <c r="X392" s="156">
        <f t="shared" si="47"/>
        <v>0</v>
      </c>
      <c r="Y392" s="156"/>
      <c r="Z392" s="156">
        <f t="shared" si="48"/>
        <v>0</v>
      </c>
      <c r="AA392" s="156">
        <f t="shared" si="49"/>
        <v>0</v>
      </c>
      <c r="AB392" s="156">
        <f t="shared" si="50"/>
        <v>0</v>
      </c>
      <c r="AC392" s="156">
        <f t="shared" si="51"/>
        <v>0</v>
      </c>
      <c r="AD392" s="156">
        <f t="shared" si="52"/>
        <v>0</v>
      </c>
      <c r="AE392" s="157"/>
      <c r="AF392" s="158"/>
      <c r="AG392" s="159"/>
      <c r="AO392" s="186" t="str">
        <f>IF(X392&gt;0,IF(AE392="受託",項目値マスタ!$G$2,項目値マスタ!$G$3),"")</f>
        <v/>
      </c>
      <c r="AP392" s="186">
        <f t="shared" si="53"/>
        <v>7.0000000000000007E-2</v>
      </c>
    </row>
    <row r="393" spans="1:42" ht="21.75" customHeight="1">
      <c r="A393" s="145"/>
      <c r="B393" s="146"/>
      <c r="C393" s="145"/>
      <c r="D393" s="146"/>
      <c r="E393" s="147"/>
      <c r="F393" s="148"/>
      <c r="G393" s="149"/>
      <c r="H393" s="149"/>
      <c r="I393" s="150"/>
      <c r="J393" s="151"/>
      <c r="K393" s="149"/>
      <c r="L393" s="152"/>
      <c r="M393" s="147"/>
      <c r="N393" s="153"/>
      <c r="O393" s="153"/>
      <c r="P393" s="153"/>
      <c r="Q393" s="153"/>
      <c r="R393" s="154"/>
      <c r="S393" s="155"/>
      <c r="T393" s="143"/>
      <c r="U393" s="143"/>
      <c r="V393" s="143"/>
      <c r="W393" s="156"/>
      <c r="X393" s="156">
        <f t="shared" si="47"/>
        <v>0</v>
      </c>
      <c r="Y393" s="156"/>
      <c r="Z393" s="156">
        <f t="shared" si="48"/>
        <v>0</v>
      </c>
      <c r="AA393" s="156">
        <f t="shared" si="49"/>
        <v>0</v>
      </c>
      <c r="AB393" s="156">
        <f t="shared" si="50"/>
        <v>0</v>
      </c>
      <c r="AC393" s="156">
        <f t="shared" si="51"/>
        <v>0</v>
      </c>
      <c r="AD393" s="156">
        <f t="shared" si="52"/>
        <v>0</v>
      </c>
      <c r="AE393" s="157"/>
      <c r="AF393" s="158"/>
      <c r="AG393" s="159"/>
      <c r="AO393" s="186" t="str">
        <f>IF(X393&gt;0,IF(AE393="受託",項目値マスタ!$G$2,項目値マスタ!$G$3),"")</f>
        <v/>
      </c>
      <c r="AP393" s="186">
        <f t="shared" si="53"/>
        <v>7.0000000000000007E-2</v>
      </c>
    </row>
    <row r="394" spans="1:42" ht="21.75" customHeight="1">
      <c r="A394" s="145"/>
      <c r="B394" s="146"/>
      <c r="C394" s="145"/>
      <c r="D394" s="146"/>
      <c r="E394" s="147"/>
      <c r="F394" s="148"/>
      <c r="G394" s="149"/>
      <c r="H394" s="149"/>
      <c r="I394" s="150"/>
      <c r="J394" s="151"/>
      <c r="K394" s="149"/>
      <c r="L394" s="152"/>
      <c r="M394" s="147"/>
      <c r="N394" s="153"/>
      <c r="O394" s="153"/>
      <c r="P394" s="153"/>
      <c r="Q394" s="153"/>
      <c r="R394" s="154"/>
      <c r="S394" s="155"/>
      <c r="T394" s="143"/>
      <c r="U394" s="143"/>
      <c r="V394" s="143"/>
      <c r="W394" s="156"/>
      <c r="X394" s="156">
        <f t="shared" si="47"/>
        <v>0</v>
      </c>
      <c r="Y394" s="156"/>
      <c r="Z394" s="156">
        <f t="shared" si="48"/>
        <v>0</v>
      </c>
      <c r="AA394" s="156">
        <f t="shared" si="49"/>
        <v>0</v>
      </c>
      <c r="AB394" s="156">
        <f t="shared" si="50"/>
        <v>0</v>
      </c>
      <c r="AC394" s="156">
        <f t="shared" si="51"/>
        <v>0</v>
      </c>
      <c r="AD394" s="156">
        <f t="shared" si="52"/>
        <v>0</v>
      </c>
      <c r="AE394" s="157"/>
      <c r="AF394" s="158"/>
      <c r="AG394" s="159"/>
      <c r="AO394" s="186" t="str">
        <f>IF(X394&gt;0,IF(AE394="受託",項目値マスタ!$G$2,項目値マスタ!$G$3),"")</f>
        <v/>
      </c>
      <c r="AP394" s="186">
        <f t="shared" si="53"/>
        <v>7.0000000000000007E-2</v>
      </c>
    </row>
    <row r="395" spans="1:42" ht="21.75" customHeight="1">
      <c r="A395" s="145"/>
      <c r="B395" s="146"/>
      <c r="C395" s="145"/>
      <c r="D395" s="146"/>
      <c r="E395" s="147"/>
      <c r="F395" s="148"/>
      <c r="G395" s="149"/>
      <c r="H395" s="149"/>
      <c r="I395" s="150"/>
      <c r="J395" s="151"/>
      <c r="K395" s="149"/>
      <c r="L395" s="152"/>
      <c r="M395" s="147"/>
      <c r="N395" s="153"/>
      <c r="O395" s="153"/>
      <c r="P395" s="153"/>
      <c r="Q395" s="153"/>
      <c r="R395" s="154"/>
      <c r="S395" s="155"/>
      <c r="T395" s="143"/>
      <c r="U395" s="143"/>
      <c r="V395" s="143"/>
      <c r="W395" s="156"/>
      <c r="X395" s="156">
        <f t="shared" si="47"/>
        <v>0</v>
      </c>
      <c r="Y395" s="156"/>
      <c r="Z395" s="156">
        <f t="shared" si="48"/>
        <v>0</v>
      </c>
      <c r="AA395" s="156">
        <f t="shared" si="49"/>
        <v>0</v>
      </c>
      <c r="AB395" s="156">
        <f t="shared" si="50"/>
        <v>0</v>
      </c>
      <c r="AC395" s="156">
        <f t="shared" si="51"/>
        <v>0</v>
      </c>
      <c r="AD395" s="156">
        <f t="shared" si="52"/>
        <v>0</v>
      </c>
      <c r="AE395" s="157"/>
      <c r="AF395" s="158"/>
      <c r="AG395" s="159"/>
      <c r="AO395" s="186" t="str">
        <f>IF(X395&gt;0,IF(AE395="受託",項目値マスタ!$G$2,項目値マスタ!$G$3),"")</f>
        <v/>
      </c>
      <c r="AP395" s="186">
        <f t="shared" si="53"/>
        <v>7.0000000000000007E-2</v>
      </c>
    </row>
    <row r="396" spans="1:42" ht="21.75" customHeight="1">
      <c r="A396" s="145"/>
      <c r="B396" s="146"/>
      <c r="C396" s="145"/>
      <c r="D396" s="146"/>
      <c r="E396" s="147"/>
      <c r="F396" s="148"/>
      <c r="G396" s="149"/>
      <c r="H396" s="149"/>
      <c r="I396" s="150"/>
      <c r="J396" s="151"/>
      <c r="K396" s="149"/>
      <c r="L396" s="152"/>
      <c r="M396" s="147"/>
      <c r="N396" s="153"/>
      <c r="O396" s="153"/>
      <c r="P396" s="153"/>
      <c r="Q396" s="153"/>
      <c r="R396" s="154"/>
      <c r="S396" s="155"/>
      <c r="T396" s="143"/>
      <c r="U396" s="143"/>
      <c r="V396" s="143"/>
      <c r="W396" s="156"/>
      <c r="X396" s="156">
        <f t="shared" si="47"/>
        <v>0</v>
      </c>
      <c r="Y396" s="156"/>
      <c r="Z396" s="156">
        <f t="shared" si="48"/>
        <v>0</v>
      </c>
      <c r="AA396" s="156">
        <f t="shared" si="49"/>
        <v>0</v>
      </c>
      <c r="AB396" s="156">
        <f t="shared" si="50"/>
        <v>0</v>
      </c>
      <c r="AC396" s="156">
        <f t="shared" si="51"/>
        <v>0</v>
      </c>
      <c r="AD396" s="156">
        <f t="shared" si="52"/>
        <v>0</v>
      </c>
      <c r="AE396" s="157"/>
      <c r="AF396" s="158"/>
      <c r="AG396" s="159"/>
      <c r="AO396" s="186" t="str">
        <f>IF(X396&gt;0,IF(AE396="受託",項目値マスタ!$G$2,項目値マスタ!$G$3),"")</f>
        <v/>
      </c>
      <c r="AP396" s="186">
        <f t="shared" si="53"/>
        <v>7.0000000000000007E-2</v>
      </c>
    </row>
    <row r="397" spans="1:42" ht="21.75" customHeight="1">
      <c r="A397" s="145"/>
      <c r="B397" s="146"/>
      <c r="C397" s="145"/>
      <c r="D397" s="146"/>
      <c r="E397" s="147"/>
      <c r="F397" s="148"/>
      <c r="G397" s="149"/>
      <c r="H397" s="149"/>
      <c r="I397" s="150"/>
      <c r="J397" s="151"/>
      <c r="K397" s="149"/>
      <c r="L397" s="152"/>
      <c r="M397" s="147"/>
      <c r="N397" s="153"/>
      <c r="O397" s="153"/>
      <c r="P397" s="153"/>
      <c r="Q397" s="153"/>
      <c r="R397" s="154"/>
      <c r="S397" s="155"/>
      <c r="T397" s="143"/>
      <c r="U397" s="143"/>
      <c r="V397" s="143"/>
      <c r="W397" s="156"/>
      <c r="X397" s="156">
        <f t="shared" si="47"/>
        <v>0</v>
      </c>
      <c r="Y397" s="156"/>
      <c r="Z397" s="156">
        <f t="shared" si="48"/>
        <v>0</v>
      </c>
      <c r="AA397" s="156">
        <f t="shared" si="49"/>
        <v>0</v>
      </c>
      <c r="AB397" s="156">
        <f t="shared" si="50"/>
        <v>0</v>
      </c>
      <c r="AC397" s="156">
        <f t="shared" si="51"/>
        <v>0</v>
      </c>
      <c r="AD397" s="156">
        <f t="shared" si="52"/>
        <v>0</v>
      </c>
      <c r="AE397" s="157"/>
      <c r="AF397" s="158"/>
      <c r="AG397" s="159"/>
      <c r="AO397" s="186" t="str">
        <f>IF(X397&gt;0,IF(AE397="受託",項目値マスタ!$G$2,項目値マスタ!$G$3),"")</f>
        <v/>
      </c>
      <c r="AP397" s="186">
        <f t="shared" si="53"/>
        <v>7.0000000000000007E-2</v>
      </c>
    </row>
    <row r="398" spans="1:42" ht="21.75" customHeight="1">
      <c r="A398" s="145"/>
      <c r="B398" s="146"/>
      <c r="C398" s="145"/>
      <c r="D398" s="146"/>
      <c r="E398" s="147"/>
      <c r="F398" s="148"/>
      <c r="G398" s="149"/>
      <c r="H398" s="149"/>
      <c r="I398" s="150"/>
      <c r="J398" s="151"/>
      <c r="K398" s="149"/>
      <c r="L398" s="152"/>
      <c r="M398" s="147"/>
      <c r="N398" s="153"/>
      <c r="O398" s="153"/>
      <c r="P398" s="153"/>
      <c r="Q398" s="153"/>
      <c r="R398" s="154"/>
      <c r="S398" s="155"/>
      <c r="T398" s="143"/>
      <c r="U398" s="143"/>
      <c r="V398" s="143"/>
      <c r="W398" s="156"/>
      <c r="X398" s="156">
        <f t="shared" si="47"/>
        <v>0</v>
      </c>
      <c r="Y398" s="156"/>
      <c r="Z398" s="156">
        <f t="shared" si="48"/>
        <v>0</v>
      </c>
      <c r="AA398" s="156">
        <f t="shared" si="49"/>
        <v>0</v>
      </c>
      <c r="AB398" s="156">
        <f t="shared" si="50"/>
        <v>0</v>
      </c>
      <c r="AC398" s="156">
        <f t="shared" si="51"/>
        <v>0</v>
      </c>
      <c r="AD398" s="156">
        <f t="shared" si="52"/>
        <v>0</v>
      </c>
      <c r="AE398" s="157"/>
      <c r="AF398" s="158"/>
      <c r="AG398" s="159"/>
      <c r="AO398" s="186" t="str">
        <f>IF(X398&gt;0,IF(AE398="受託",項目値マスタ!$G$2,項目値マスタ!$G$3),"")</f>
        <v/>
      </c>
      <c r="AP398" s="186">
        <f t="shared" si="53"/>
        <v>7.0000000000000007E-2</v>
      </c>
    </row>
    <row r="399" spans="1:42" ht="21.75" customHeight="1">
      <c r="A399" s="145"/>
      <c r="B399" s="146"/>
      <c r="C399" s="145"/>
      <c r="D399" s="146"/>
      <c r="E399" s="147"/>
      <c r="F399" s="148"/>
      <c r="G399" s="149"/>
      <c r="H399" s="149"/>
      <c r="I399" s="150"/>
      <c r="J399" s="151"/>
      <c r="K399" s="149"/>
      <c r="L399" s="152"/>
      <c r="M399" s="147"/>
      <c r="N399" s="153"/>
      <c r="O399" s="153"/>
      <c r="P399" s="153"/>
      <c r="Q399" s="153"/>
      <c r="R399" s="154"/>
      <c r="S399" s="155"/>
      <c r="T399" s="143"/>
      <c r="U399" s="143"/>
      <c r="V399" s="143"/>
      <c r="W399" s="156"/>
      <c r="X399" s="156">
        <f t="shared" si="47"/>
        <v>0</v>
      </c>
      <c r="Y399" s="156"/>
      <c r="Z399" s="156">
        <f t="shared" si="48"/>
        <v>0</v>
      </c>
      <c r="AA399" s="156">
        <f t="shared" si="49"/>
        <v>0</v>
      </c>
      <c r="AB399" s="156">
        <f t="shared" si="50"/>
        <v>0</v>
      </c>
      <c r="AC399" s="156">
        <f t="shared" si="51"/>
        <v>0</v>
      </c>
      <c r="AD399" s="156">
        <f t="shared" si="52"/>
        <v>0</v>
      </c>
      <c r="AE399" s="157"/>
      <c r="AF399" s="158"/>
      <c r="AG399" s="159"/>
      <c r="AO399" s="186" t="str">
        <f>IF(X399&gt;0,IF(AE399="受託",項目値マスタ!$G$2,項目値マスタ!$G$3),"")</f>
        <v/>
      </c>
      <c r="AP399" s="186">
        <f t="shared" si="53"/>
        <v>7.0000000000000007E-2</v>
      </c>
    </row>
    <row r="400" spans="1:42" ht="21.75" customHeight="1">
      <c r="A400" s="145"/>
      <c r="B400" s="146"/>
      <c r="C400" s="145"/>
      <c r="D400" s="146"/>
      <c r="E400" s="147"/>
      <c r="F400" s="148"/>
      <c r="G400" s="149"/>
      <c r="H400" s="149"/>
      <c r="I400" s="150"/>
      <c r="J400" s="151"/>
      <c r="K400" s="149"/>
      <c r="L400" s="152"/>
      <c r="M400" s="147"/>
      <c r="N400" s="153"/>
      <c r="O400" s="153"/>
      <c r="P400" s="153"/>
      <c r="Q400" s="153"/>
      <c r="R400" s="154"/>
      <c r="S400" s="155"/>
      <c r="T400" s="143"/>
      <c r="U400" s="143"/>
      <c r="V400" s="143"/>
      <c r="W400" s="156"/>
      <c r="X400" s="156">
        <f t="shared" si="47"/>
        <v>0</v>
      </c>
      <c r="Y400" s="156"/>
      <c r="Z400" s="156">
        <f t="shared" si="48"/>
        <v>0</v>
      </c>
      <c r="AA400" s="156">
        <f t="shared" si="49"/>
        <v>0</v>
      </c>
      <c r="AB400" s="156">
        <f t="shared" si="50"/>
        <v>0</v>
      </c>
      <c r="AC400" s="156">
        <f t="shared" si="51"/>
        <v>0</v>
      </c>
      <c r="AD400" s="156">
        <f t="shared" si="52"/>
        <v>0</v>
      </c>
      <c r="AE400" s="157"/>
      <c r="AF400" s="158"/>
      <c r="AG400" s="159"/>
      <c r="AO400" s="186" t="str">
        <f>IF(X400&gt;0,IF(AE400="受託",項目値マスタ!$G$2,項目値マスタ!$G$3),"")</f>
        <v/>
      </c>
      <c r="AP400" s="186">
        <f t="shared" si="53"/>
        <v>7.0000000000000007E-2</v>
      </c>
    </row>
    <row r="401" spans="1:42" ht="21.75" customHeight="1">
      <c r="A401" s="145"/>
      <c r="B401" s="146"/>
      <c r="C401" s="145"/>
      <c r="D401" s="146"/>
      <c r="E401" s="147"/>
      <c r="F401" s="148"/>
      <c r="G401" s="149"/>
      <c r="H401" s="149"/>
      <c r="I401" s="150"/>
      <c r="J401" s="151"/>
      <c r="K401" s="149"/>
      <c r="L401" s="152"/>
      <c r="M401" s="147"/>
      <c r="N401" s="153"/>
      <c r="O401" s="153"/>
      <c r="P401" s="153"/>
      <c r="Q401" s="153"/>
      <c r="R401" s="154"/>
      <c r="S401" s="155"/>
      <c r="T401" s="143"/>
      <c r="U401" s="143"/>
      <c r="V401" s="143"/>
      <c r="W401" s="156"/>
      <c r="X401" s="156">
        <f t="shared" si="47"/>
        <v>0</v>
      </c>
      <c r="Y401" s="156"/>
      <c r="Z401" s="156">
        <f t="shared" si="48"/>
        <v>0</v>
      </c>
      <c r="AA401" s="156">
        <f t="shared" si="49"/>
        <v>0</v>
      </c>
      <c r="AB401" s="156">
        <f t="shared" si="50"/>
        <v>0</v>
      </c>
      <c r="AC401" s="156">
        <f t="shared" si="51"/>
        <v>0</v>
      </c>
      <c r="AD401" s="156">
        <f t="shared" si="52"/>
        <v>0</v>
      </c>
      <c r="AE401" s="157"/>
      <c r="AF401" s="158"/>
      <c r="AG401" s="159"/>
      <c r="AO401" s="186" t="str">
        <f>IF(X401&gt;0,IF(AE401="受託",項目値マスタ!$G$2,項目値マスタ!$G$3),"")</f>
        <v/>
      </c>
      <c r="AP401" s="186">
        <f t="shared" si="53"/>
        <v>7.0000000000000007E-2</v>
      </c>
    </row>
    <row r="402" spans="1:42" ht="21.75" customHeight="1">
      <c r="A402" s="145"/>
      <c r="B402" s="146"/>
      <c r="C402" s="145"/>
      <c r="D402" s="146"/>
      <c r="E402" s="147"/>
      <c r="F402" s="148"/>
      <c r="G402" s="149"/>
      <c r="H402" s="149"/>
      <c r="I402" s="150"/>
      <c r="J402" s="151"/>
      <c r="K402" s="149"/>
      <c r="L402" s="152"/>
      <c r="M402" s="147"/>
      <c r="N402" s="153"/>
      <c r="O402" s="153"/>
      <c r="P402" s="153"/>
      <c r="Q402" s="153"/>
      <c r="R402" s="154"/>
      <c r="S402" s="155"/>
      <c r="T402" s="143"/>
      <c r="U402" s="143"/>
      <c r="V402" s="143"/>
      <c r="W402" s="156"/>
      <c r="X402" s="156">
        <f t="shared" si="47"/>
        <v>0</v>
      </c>
      <c r="Y402" s="156"/>
      <c r="Z402" s="156">
        <f t="shared" si="48"/>
        <v>0</v>
      </c>
      <c r="AA402" s="156">
        <f t="shared" si="49"/>
        <v>0</v>
      </c>
      <c r="AB402" s="156">
        <f t="shared" si="50"/>
        <v>0</v>
      </c>
      <c r="AC402" s="156">
        <f t="shared" si="51"/>
        <v>0</v>
      </c>
      <c r="AD402" s="156">
        <f t="shared" si="52"/>
        <v>0</v>
      </c>
      <c r="AE402" s="157"/>
      <c r="AF402" s="158"/>
      <c r="AG402" s="159"/>
      <c r="AO402" s="186" t="str">
        <f>IF(X402&gt;0,IF(AE402="受託",項目値マスタ!$G$2,項目値マスタ!$G$3),"")</f>
        <v/>
      </c>
      <c r="AP402" s="186">
        <f t="shared" si="53"/>
        <v>7.0000000000000007E-2</v>
      </c>
    </row>
    <row r="403" spans="1:42" ht="21.75" customHeight="1">
      <c r="A403" s="145"/>
      <c r="B403" s="146"/>
      <c r="C403" s="145"/>
      <c r="D403" s="146"/>
      <c r="E403" s="147"/>
      <c r="F403" s="148"/>
      <c r="G403" s="149"/>
      <c r="H403" s="149"/>
      <c r="I403" s="150"/>
      <c r="J403" s="151"/>
      <c r="K403" s="149"/>
      <c r="L403" s="152"/>
      <c r="M403" s="147"/>
      <c r="N403" s="153"/>
      <c r="O403" s="153"/>
      <c r="P403" s="153"/>
      <c r="Q403" s="153"/>
      <c r="R403" s="154"/>
      <c r="S403" s="155"/>
      <c r="T403" s="143"/>
      <c r="U403" s="143"/>
      <c r="V403" s="143"/>
      <c r="W403" s="156"/>
      <c r="X403" s="156">
        <f t="shared" si="47"/>
        <v>0</v>
      </c>
      <c r="Y403" s="156"/>
      <c r="Z403" s="156">
        <f t="shared" si="48"/>
        <v>0</v>
      </c>
      <c r="AA403" s="156">
        <f t="shared" si="49"/>
        <v>0</v>
      </c>
      <c r="AB403" s="156">
        <f t="shared" si="50"/>
        <v>0</v>
      </c>
      <c r="AC403" s="156">
        <f t="shared" si="51"/>
        <v>0</v>
      </c>
      <c r="AD403" s="156">
        <f t="shared" si="52"/>
        <v>0</v>
      </c>
      <c r="AE403" s="157"/>
      <c r="AF403" s="158"/>
      <c r="AG403" s="159"/>
      <c r="AO403" s="186" t="str">
        <f>IF(X403&gt;0,IF(AE403="受託",項目値マスタ!$G$2,項目値マスタ!$G$3),"")</f>
        <v/>
      </c>
      <c r="AP403" s="186">
        <f t="shared" si="53"/>
        <v>7.0000000000000007E-2</v>
      </c>
    </row>
    <row r="404" spans="1:42" ht="21.75" customHeight="1">
      <c r="A404" s="145"/>
      <c r="B404" s="146"/>
      <c r="C404" s="145"/>
      <c r="D404" s="146"/>
      <c r="E404" s="147"/>
      <c r="F404" s="148"/>
      <c r="G404" s="149"/>
      <c r="H404" s="149"/>
      <c r="I404" s="150"/>
      <c r="J404" s="151"/>
      <c r="K404" s="149"/>
      <c r="L404" s="152"/>
      <c r="M404" s="147"/>
      <c r="N404" s="153"/>
      <c r="O404" s="153"/>
      <c r="P404" s="153"/>
      <c r="Q404" s="153"/>
      <c r="R404" s="154"/>
      <c r="S404" s="155"/>
      <c r="T404" s="143"/>
      <c r="U404" s="143"/>
      <c r="V404" s="143"/>
      <c r="W404" s="156"/>
      <c r="X404" s="156">
        <f t="shared" si="47"/>
        <v>0</v>
      </c>
      <c r="Y404" s="156"/>
      <c r="Z404" s="156">
        <f t="shared" si="48"/>
        <v>0</v>
      </c>
      <c r="AA404" s="156">
        <f t="shared" si="49"/>
        <v>0</v>
      </c>
      <c r="AB404" s="156">
        <f t="shared" si="50"/>
        <v>0</v>
      </c>
      <c r="AC404" s="156">
        <f t="shared" si="51"/>
        <v>0</v>
      </c>
      <c r="AD404" s="156">
        <f t="shared" si="52"/>
        <v>0</v>
      </c>
      <c r="AE404" s="157"/>
      <c r="AF404" s="158"/>
      <c r="AG404" s="159"/>
      <c r="AO404" s="186" t="str">
        <f>IF(X404&gt;0,IF(AE404="受託",項目値マスタ!$G$2,項目値マスタ!$G$3),"")</f>
        <v/>
      </c>
      <c r="AP404" s="186">
        <f t="shared" si="53"/>
        <v>7.0000000000000007E-2</v>
      </c>
    </row>
    <row r="405" spans="1:42" ht="21.75" customHeight="1">
      <c r="A405" s="145"/>
      <c r="B405" s="146"/>
      <c r="C405" s="145"/>
      <c r="D405" s="146"/>
      <c r="E405" s="147"/>
      <c r="F405" s="148"/>
      <c r="G405" s="149"/>
      <c r="H405" s="149"/>
      <c r="I405" s="150"/>
      <c r="J405" s="151"/>
      <c r="K405" s="149"/>
      <c r="L405" s="152"/>
      <c r="M405" s="147"/>
      <c r="N405" s="153"/>
      <c r="O405" s="153"/>
      <c r="P405" s="153"/>
      <c r="Q405" s="153"/>
      <c r="R405" s="154"/>
      <c r="S405" s="155"/>
      <c r="T405" s="143"/>
      <c r="U405" s="143"/>
      <c r="V405" s="143"/>
      <c r="W405" s="156"/>
      <c r="X405" s="156">
        <f t="shared" si="47"/>
        <v>0</v>
      </c>
      <c r="Y405" s="156"/>
      <c r="Z405" s="156">
        <f t="shared" si="48"/>
        <v>0</v>
      </c>
      <c r="AA405" s="156">
        <f t="shared" si="49"/>
        <v>0</v>
      </c>
      <c r="AB405" s="156">
        <f t="shared" si="50"/>
        <v>0</v>
      </c>
      <c r="AC405" s="156">
        <f t="shared" si="51"/>
        <v>0</v>
      </c>
      <c r="AD405" s="156">
        <f t="shared" si="52"/>
        <v>0</v>
      </c>
      <c r="AE405" s="157"/>
      <c r="AF405" s="158"/>
      <c r="AG405" s="159"/>
      <c r="AO405" s="186" t="str">
        <f>IF(X405&gt;0,IF(AE405="受託",項目値マスタ!$G$2,項目値マスタ!$G$3),"")</f>
        <v/>
      </c>
      <c r="AP405" s="186">
        <f t="shared" si="53"/>
        <v>7.0000000000000007E-2</v>
      </c>
    </row>
    <row r="406" spans="1:42" ht="21.75" customHeight="1">
      <c r="A406" s="145"/>
      <c r="B406" s="146"/>
      <c r="C406" s="145"/>
      <c r="D406" s="146"/>
      <c r="E406" s="147"/>
      <c r="F406" s="148"/>
      <c r="G406" s="149"/>
      <c r="H406" s="149"/>
      <c r="I406" s="150"/>
      <c r="J406" s="151"/>
      <c r="K406" s="149"/>
      <c r="L406" s="152"/>
      <c r="M406" s="147"/>
      <c r="N406" s="153"/>
      <c r="O406" s="153"/>
      <c r="P406" s="153"/>
      <c r="Q406" s="153"/>
      <c r="R406" s="154"/>
      <c r="S406" s="155"/>
      <c r="T406" s="143"/>
      <c r="U406" s="143"/>
      <c r="V406" s="143"/>
      <c r="W406" s="156"/>
      <c r="X406" s="156">
        <f t="shared" si="47"/>
        <v>0</v>
      </c>
      <c r="Y406" s="156"/>
      <c r="Z406" s="156">
        <f t="shared" si="48"/>
        <v>0</v>
      </c>
      <c r="AA406" s="156">
        <f t="shared" si="49"/>
        <v>0</v>
      </c>
      <c r="AB406" s="156">
        <f t="shared" si="50"/>
        <v>0</v>
      </c>
      <c r="AC406" s="156">
        <f t="shared" si="51"/>
        <v>0</v>
      </c>
      <c r="AD406" s="156">
        <f t="shared" si="52"/>
        <v>0</v>
      </c>
      <c r="AE406" s="157"/>
      <c r="AF406" s="158"/>
      <c r="AG406" s="159"/>
      <c r="AO406" s="186" t="str">
        <f>IF(X406&gt;0,IF(AE406="受託",項目値マスタ!$G$2,項目値マスタ!$G$3),"")</f>
        <v/>
      </c>
      <c r="AP406" s="186">
        <f t="shared" si="53"/>
        <v>7.0000000000000007E-2</v>
      </c>
    </row>
    <row r="407" spans="1:42" ht="21.75" customHeight="1">
      <c r="A407" s="145"/>
      <c r="B407" s="146"/>
      <c r="C407" s="145"/>
      <c r="D407" s="146"/>
      <c r="E407" s="147"/>
      <c r="F407" s="148"/>
      <c r="G407" s="149"/>
      <c r="H407" s="149"/>
      <c r="I407" s="150"/>
      <c r="J407" s="151"/>
      <c r="K407" s="149"/>
      <c r="L407" s="152"/>
      <c r="M407" s="147"/>
      <c r="N407" s="153"/>
      <c r="O407" s="153"/>
      <c r="P407" s="153"/>
      <c r="Q407" s="153"/>
      <c r="R407" s="154"/>
      <c r="S407" s="155"/>
      <c r="T407" s="143"/>
      <c r="U407" s="143"/>
      <c r="V407" s="143"/>
      <c r="W407" s="156"/>
      <c r="X407" s="156">
        <f t="shared" si="47"/>
        <v>0</v>
      </c>
      <c r="Y407" s="156"/>
      <c r="Z407" s="156">
        <f t="shared" si="48"/>
        <v>0</v>
      </c>
      <c r="AA407" s="156">
        <f t="shared" si="49"/>
        <v>0</v>
      </c>
      <c r="AB407" s="156">
        <f t="shared" si="50"/>
        <v>0</v>
      </c>
      <c r="AC407" s="156">
        <f t="shared" si="51"/>
        <v>0</v>
      </c>
      <c r="AD407" s="156">
        <f t="shared" si="52"/>
        <v>0</v>
      </c>
      <c r="AE407" s="157"/>
      <c r="AF407" s="158"/>
      <c r="AG407" s="159"/>
      <c r="AO407" s="186" t="str">
        <f>IF(X407&gt;0,IF(AE407="受託",項目値マスタ!$G$2,項目値マスタ!$G$3),"")</f>
        <v/>
      </c>
      <c r="AP407" s="186">
        <f t="shared" si="53"/>
        <v>7.0000000000000007E-2</v>
      </c>
    </row>
    <row r="408" spans="1:42" ht="21.75" customHeight="1">
      <c r="A408" s="145"/>
      <c r="B408" s="146"/>
      <c r="C408" s="145"/>
      <c r="D408" s="146"/>
      <c r="E408" s="147"/>
      <c r="F408" s="148"/>
      <c r="G408" s="149"/>
      <c r="H408" s="149"/>
      <c r="I408" s="150"/>
      <c r="J408" s="151"/>
      <c r="K408" s="149"/>
      <c r="L408" s="152"/>
      <c r="M408" s="147"/>
      <c r="N408" s="153"/>
      <c r="O408" s="153"/>
      <c r="P408" s="153"/>
      <c r="Q408" s="153"/>
      <c r="R408" s="154"/>
      <c r="S408" s="155"/>
      <c r="T408" s="143"/>
      <c r="U408" s="143"/>
      <c r="V408" s="143"/>
      <c r="W408" s="156"/>
      <c r="X408" s="156">
        <f t="shared" si="47"/>
        <v>0</v>
      </c>
      <c r="Y408" s="156"/>
      <c r="Z408" s="156">
        <f t="shared" si="48"/>
        <v>0</v>
      </c>
      <c r="AA408" s="156">
        <f t="shared" si="49"/>
        <v>0</v>
      </c>
      <c r="AB408" s="156">
        <f t="shared" si="50"/>
        <v>0</v>
      </c>
      <c r="AC408" s="156">
        <f t="shared" si="51"/>
        <v>0</v>
      </c>
      <c r="AD408" s="156">
        <f t="shared" si="52"/>
        <v>0</v>
      </c>
      <c r="AE408" s="157"/>
      <c r="AF408" s="158"/>
      <c r="AG408" s="159"/>
      <c r="AO408" s="186" t="str">
        <f>IF(X408&gt;0,IF(AE408="受託",項目値マスタ!$G$2,項目値マスタ!$G$3),"")</f>
        <v/>
      </c>
      <c r="AP408" s="186">
        <f t="shared" si="53"/>
        <v>7.0000000000000007E-2</v>
      </c>
    </row>
    <row r="409" spans="1:42" ht="21.75" customHeight="1">
      <c r="A409" s="145"/>
      <c r="B409" s="146"/>
      <c r="C409" s="145"/>
      <c r="D409" s="146"/>
      <c r="E409" s="147"/>
      <c r="F409" s="148"/>
      <c r="G409" s="149"/>
      <c r="H409" s="149"/>
      <c r="I409" s="150"/>
      <c r="J409" s="151"/>
      <c r="K409" s="149"/>
      <c r="L409" s="152"/>
      <c r="M409" s="147"/>
      <c r="N409" s="153"/>
      <c r="O409" s="153"/>
      <c r="P409" s="153"/>
      <c r="Q409" s="153"/>
      <c r="R409" s="154"/>
      <c r="S409" s="155"/>
      <c r="T409" s="143"/>
      <c r="U409" s="143"/>
      <c r="V409" s="143"/>
      <c r="W409" s="156"/>
      <c r="X409" s="156">
        <f t="shared" si="47"/>
        <v>0</v>
      </c>
      <c r="Y409" s="156"/>
      <c r="Z409" s="156">
        <f t="shared" si="48"/>
        <v>0</v>
      </c>
      <c r="AA409" s="156">
        <f t="shared" si="49"/>
        <v>0</v>
      </c>
      <c r="AB409" s="156">
        <f t="shared" si="50"/>
        <v>0</v>
      </c>
      <c r="AC409" s="156">
        <f t="shared" si="51"/>
        <v>0</v>
      </c>
      <c r="AD409" s="156">
        <f t="shared" si="52"/>
        <v>0</v>
      </c>
      <c r="AE409" s="157"/>
      <c r="AF409" s="158"/>
      <c r="AG409" s="159"/>
      <c r="AO409" s="186" t="str">
        <f>IF(X409&gt;0,IF(AE409="受託",項目値マスタ!$G$2,項目値マスタ!$G$3),"")</f>
        <v/>
      </c>
      <c r="AP409" s="186">
        <f t="shared" si="53"/>
        <v>7.0000000000000007E-2</v>
      </c>
    </row>
    <row r="410" spans="1:42" ht="21.75" customHeight="1">
      <c r="A410" s="145"/>
      <c r="B410" s="146"/>
      <c r="C410" s="145"/>
      <c r="D410" s="146"/>
      <c r="E410" s="147"/>
      <c r="F410" s="148"/>
      <c r="G410" s="149"/>
      <c r="H410" s="149"/>
      <c r="I410" s="150"/>
      <c r="J410" s="151"/>
      <c r="K410" s="149"/>
      <c r="L410" s="152"/>
      <c r="M410" s="147"/>
      <c r="N410" s="153"/>
      <c r="O410" s="153"/>
      <c r="P410" s="153"/>
      <c r="Q410" s="153"/>
      <c r="R410" s="154"/>
      <c r="S410" s="155"/>
      <c r="T410" s="143"/>
      <c r="U410" s="143"/>
      <c r="V410" s="143"/>
      <c r="W410" s="156"/>
      <c r="X410" s="156">
        <f t="shared" si="47"/>
        <v>0</v>
      </c>
      <c r="Y410" s="156"/>
      <c r="Z410" s="156">
        <f t="shared" si="48"/>
        <v>0</v>
      </c>
      <c r="AA410" s="156">
        <f t="shared" si="49"/>
        <v>0</v>
      </c>
      <c r="AB410" s="156">
        <f t="shared" si="50"/>
        <v>0</v>
      </c>
      <c r="AC410" s="156">
        <f t="shared" si="51"/>
        <v>0</v>
      </c>
      <c r="AD410" s="156">
        <f t="shared" si="52"/>
        <v>0</v>
      </c>
      <c r="AE410" s="157"/>
      <c r="AF410" s="158"/>
      <c r="AG410" s="159"/>
      <c r="AO410" s="186" t="str">
        <f>IF(X410&gt;0,IF(AE410="受託",項目値マスタ!$G$2,項目値マスタ!$G$3),"")</f>
        <v/>
      </c>
      <c r="AP410" s="186">
        <f t="shared" si="53"/>
        <v>7.0000000000000007E-2</v>
      </c>
    </row>
    <row r="411" spans="1:42" ht="21.75" customHeight="1">
      <c r="A411" s="145"/>
      <c r="B411" s="146"/>
      <c r="C411" s="145"/>
      <c r="D411" s="146"/>
      <c r="E411" s="147"/>
      <c r="F411" s="148"/>
      <c r="G411" s="149"/>
      <c r="H411" s="149"/>
      <c r="I411" s="150"/>
      <c r="J411" s="151"/>
      <c r="K411" s="149"/>
      <c r="L411" s="152"/>
      <c r="M411" s="147"/>
      <c r="N411" s="153"/>
      <c r="O411" s="153"/>
      <c r="P411" s="153"/>
      <c r="Q411" s="153"/>
      <c r="R411" s="154"/>
      <c r="S411" s="155"/>
      <c r="T411" s="143"/>
      <c r="U411" s="143"/>
      <c r="V411" s="143"/>
      <c r="W411" s="156"/>
      <c r="X411" s="156">
        <f t="shared" si="47"/>
        <v>0</v>
      </c>
      <c r="Y411" s="156"/>
      <c r="Z411" s="156">
        <f t="shared" si="48"/>
        <v>0</v>
      </c>
      <c r="AA411" s="156">
        <f t="shared" si="49"/>
        <v>0</v>
      </c>
      <c r="AB411" s="156">
        <f t="shared" si="50"/>
        <v>0</v>
      </c>
      <c r="AC411" s="156">
        <f t="shared" si="51"/>
        <v>0</v>
      </c>
      <c r="AD411" s="156">
        <f t="shared" si="52"/>
        <v>0</v>
      </c>
      <c r="AE411" s="157"/>
      <c r="AF411" s="158"/>
      <c r="AG411" s="159"/>
      <c r="AO411" s="186" t="str">
        <f>IF(X411&gt;0,IF(AE411="受託",項目値マスタ!$G$2,項目値マスタ!$G$3),"")</f>
        <v/>
      </c>
      <c r="AP411" s="186">
        <f t="shared" si="53"/>
        <v>7.0000000000000007E-2</v>
      </c>
    </row>
    <row r="412" spans="1:42" ht="21.75" customHeight="1">
      <c r="A412" s="145"/>
      <c r="B412" s="146"/>
      <c r="C412" s="145"/>
      <c r="D412" s="146"/>
      <c r="E412" s="147"/>
      <c r="F412" s="148"/>
      <c r="G412" s="149"/>
      <c r="H412" s="149"/>
      <c r="I412" s="150"/>
      <c r="J412" s="151"/>
      <c r="K412" s="149"/>
      <c r="L412" s="152"/>
      <c r="M412" s="147"/>
      <c r="N412" s="153"/>
      <c r="O412" s="153"/>
      <c r="P412" s="153"/>
      <c r="Q412" s="153"/>
      <c r="R412" s="154"/>
      <c r="S412" s="155"/>
      <c r="T412" s="143"/>
      <c r="U412" s="143"/>
      <c r="V412" s="143"/>
      <c r="W412" s="156"/>
      <c r="X412" s="156">
        <f t="shared" si="47"/>
        <v>0</v>
      </c>
      <c r="Y412" s="156"/>
      <c r="Z412" s="156">
        <f t="shared" si="48"/>
        <v>0</v>
      </c>
      <c r="AA412" s="156">
        <f t="shared" si="49"/>
        <v>0</v>
      </c>
      <c r="AB412" s="156">
        <f t="shared" si="50"/>
        <v>0</v>
      </c>
      <c r="AC412" s="156">
        <f t="shared" si="51"/>
        <v>0</v>
      </c>
      <c r="AD412" s="156">
        <f t="shared" si="52"/>
        <v>0</v>
      </c>
      <c r="AE412" s="157"/>
      <c r="AF412" s="158"/>
      <c r="AG412" s="159"/>
      <c r="AO412" s="186" t="str">
        <f>IF(X412&gt;0,IF(AE412="受託",項目値マスタ!$G$2,項目値マスタ!$G$3),"")</f>
        <v/>
      </c>
      <c r="AP412" s="186">
        <f t="shared" si="53"/>
        <v>7.0000000000000007E-2</v>
      </c>
    </row>
    <row r="413" spans="1:42" ht="21.75" customHeight="1">
      <c r="A413" s="145"/>
      <c r="B413" s="146"/>
      <c r="C413" s="145"/>
      <c r="D413" s="146"/>
      <c r="E413" s="147"/>
      <c r="F413" s="148"/>
      <c r="G413" s="149"/>
      <c r="H413" s="149"/>
      <c r="I413" s="150"/>
      <c r="J413" s="151"/>
      <c r="K413" s="149"/>
      <c r="L413" s="152"/>
      <c r="M413" s="147"/>
      <c r="N413" s="153"/>
      <c r="O413" s="153"/>
      <c r="P413" s="153"/>
      <c r="Q413" s="153"/>
      <c r="R413" s="154"/>
      <c r="S413" s="155"/>
      <c r="T413" s="143"/>
      <c r="U413" s="143"/>
      <c r="V413" s="143"/>
      <c r="W413" s="156"/>
      <c r="X413" s="156">
        <f t="shared" si="47"/>
        <v>0</v>
      </c>
      <c r="Y413" s="156"/>
      <c r="Z413" s="156">
        <f t="shared" si="48"/>
        <v>0</v>
      </c>
      <c r="AA413" s="156">
        <f t="shared" si="49"/>
        <v>0</v>
      </c>
      <c r="AB413" s="156">
        <f t="shared" si="50"/>
        <v>0</v>
      </c>
      <c r="AC413" s="156">
        <f t="shared" si="51"/>
        <v>0</v>
      </c>
      <c r="AD413" s="156">
        <f t="shared" si="52"/>
        <v>0</v>
      </c>
      <c r="AE413" s="157"/>
      <c r="AF413" s="158"/>
      <c r="AG413" s="159"/>
      <c r="AO413" s="186" t="str">
        <f>IF(X413&gt;0,IF(AE413="受託",項目値マスタ!$G$2,項目値マスタ!$G$3),"")</f>
        <v/>
      </c>
      <c r="AP413" s="186">
        <f t="shared" si="53"/>
        <v>7.0000000000000007E-2</v>
      </c>
    </row>
    <row r="414" spans="1:42" ht="21.75" customHeight="1">
      <c r="A414" s="145"/>
      <c r="B414" s="146"/>
      <c r="C414" s="145"/>
      <c r="D414" s="146"/>
      <c r="E414" s="147"/>
      <c r="F414" s="148"/>
      <c r="G414" s="149"/>
      <c r="H414" s="149"/>
      <c r="I414" s="150"/>
      <c r="J414" s="151"/>
      <c r="K414" s="149"/>
      <c r="L414" s="152"/>
      <c r="M414" s="147"/>
      <c r="N414" s="153"/>
      <c r="O414" s="153"/>
      <c r="P414" s="153"/>
      <c r="Q414" s="153"/>
      <c r="R414" s="154"/>
      <c r="S414" s="155"/>
      <c r="T414" s="143"/>
      <c r="U414" s="143"/>
      <c r="V414" s="143"/>
      <c r="W414" s="156"/>
      <c r="X414" s="156">
        <f t="shared" si="47"/>
        <v>0</v>
      </c>
      <c r="Y414" s="156"/>
      <c r="Z414" s="156">
        <f t="shared" si="48"/>
        <v>0</v>
      </c>
      <c r="AA414" s="156">
        <f t="shared" si="49"/>
        <v>0</v>
      </c>
      <c r="AB414" s="156">
        <f t="shared" si="50"/>
        <v>0</v>
      </c>
      <c r="AC414" s="156">
        <f t="shared" si="51"/>
        <v>0</v>
      </c>
      <c r="AD414" s="156">
        <f t="shared" si="52"/>
        <v>0</v>
      </c>
      <c r="AE414" s="157"/>
      <c r="AF414" s="158"/>
      <c r="AG414" s="159"/>
      <c r="AO414" s="186" t="str">
        <f>IF(X414&gt;0,IF(AE414="受託",項目値マスタ!$G$2,項目値マスタ!$G$3),"")</f>
        <v/>
      </c>
      <c r="AP414" s="186">
        <f t="shared" si="53"/>
        <v>7.0000000000000007E-2</v>
      </c>
    </row>
    <row r="415" spans="1:42" ht="21.75" customHeight="1">
      <c r="A415" s="145"/>
      <c r="B415" s="146"/>
      <c r="C415" s="145"/>
      <c r="D415" s="146"/>
      <c r="E415" s="147"/>
      <c r="F415" s="148"/>
      <c r="G415" s="149"/>
      <c r="H415" s="149"/>
      <c r="I415" s="150"/>
      <c r="J415" s="151"/>
      <c r="K415" s="149"/>
      <c r="L415" s="152"/>
      <c r="M415" s="147"/>
      <c r="N415" s="153"/>
      <c r="O415" s="153"/>
      <c r="P415" s="153"/>
      <c r="Q415" s="153"/>
      <c r="R415" s="154"/>
      <c r="S415" s="155"/>
      <c r="T415" s="143"/>
      <c r="U415" s="143"/>
      <c r="V415" s="143"/>
      <c r="W415" s="156"/>
      <c r="X415" s="156">
        <f t="shared" ref="X415:X446" si="54">ROUNDDOWN(W415*AP415,0)</f>
        <v>0</v>
      </c>
      <c r="Y415" s="156"/>
      <c r="Z415" s="156">
        <f t="shared" ref="Z415:Z446" si="55">IF(C415=$AH$1,ROUNDDOWN(X415*0.1,0),0)</f>
        <v>0</v>
      </c>
      <c r="AA415" s="156">
        <f t="shared" ref="AA415:AA446" si="56">ROUND(Z415*0.08,0)</f>
        <v>0</v>
      </c>
      <c r="AB415" s="156">
        <f t="shared" ref="AB415:AB446" si="57">SUM(Z415:AA415)</f>
        <v>0</v>
      </c>
      <c r="AC415" s="156">
        <f t="shared" ref="AC415:AC446" si="58">SUM(Y415+AB415)</f>
        <v>0</v>
      </c>
      <c r="AD415" s="156">
        <f t="shared" ref="AD415:AD446" si="59">X415-AC415</f>
        <v>0</v>
      </c>
      <c r="AE415" s="157"/>
      <c r="AF415" s="158"/>
      <c r="AG415" s="159"/>
      <c r="AO415" s="186" t="str">
        <f>IF(X415&gt;0,IF(AE415="受託",項目値マスタ!$G$2,項目値マスタ!$G$3),"")</f>
        <v/>
      </c>
      <c r="AP415" s="186">
        <f t="shared" ref="AP415:AP446" si="60">IF(N415="間伐",0.05,0.07)</f>
        <v>7.0000000000000007E-2</v>
      </c>
    </row>
    <row r="416" spans="1:42" ht="21.75" customHeight="1">
      <c r="A416" s="145"/>
      <c r="B416" s="146"/>
      <c r="C416" s="145"/>
      <c r="D416" s="146"/>
      <c r="E416" s="147"/>
      <c r="F416" s="148"/>
      <c r="G416" s="149"/>
      <c r="H416" s="149"/>
      <c r="I416" s="150"/>
      <c r="J416" s="151"/>
      <c r="K416" s="149"/>
      <c r="L416" s="152"/>
      <c r="M416" s="147"/>
      <c r="N416" s="153"/>
      <c r="O416" s="153"/>
      <c r="P416" s="153"/>
      <c r="Q416" s="153"/>
      <c r="R416" s="154"/>
      <c r="S416" s="155"/>
      <c r="T416" s="143"/>
      <c r="U416" s="143"/>
      <c r="V416" s="143"/>
      <c r="W416" s="156"/>
      <c r="X416" s="156">
        <f t="shared" si="54"/>
        <v>0</v>
      </c>
      <c r="Y416" s="156"/>
      <c r="Z416" s="156">
        <f t="shared" si="55"/>
        <v>0</v>
      </c>
      <c r="AA416" s="156">
        <f t="shared" si="56"/>
        <v>0</v>
      </c>
      <c r="AB416" s="156">
        <f t="shared" si="57"/>
        <v>0</v>
      </c>
      <c r="AC416" s="156">
        <f t="shared" si="58"/>
        <v>0</v>
      </c>
      <c r="AD416" s="156">
        <f t="shared" si="59"/>
        <v>0</v>
      </c>
      <c r="AE416" s="157"/>
      <c r="AF416" s="158"/>
      <c r="AG416" s="159"/>
      <c r="AO416" s="186" t="str">
        <f>IF(X416&gt;0,IF(AE416="受託",項目値マスタ!$G$2,項目値マスタ!$G$3),"")</f>
        <v/>
      </c>
      <c r="AP416" s="186">
        <f t="shared" si="60"/>
        <v>7.0000000000000007E-2</v>
      </c>
    </row>
    <row r="417" spans="1:42" ht="21.75" customHeight="1">
      <c r="A417" s="145"/>
      <c r="B417" s="146"/>
      <c r="C417" s="145"/>
      <c r="D417" s="146"/>
      <c r="E417" s="147"/>
      <c r="F417" s="148"/>
      <c r="G417" s="149"/>
      <c r="H417" s="149"/>
      <c r="I417" s="150"/>
      <c r="J417" s="151"/>
      <c r="K417" s="149"/>
      <c r="L417" s="152"/>
      <c r="M417" s="147"/>
      <c r="N417" s="153"/>
      <c r="O417" s="153"/>
      <c r="P417" s="153"/>
      <c r="Q417" s="153"/>
      <c r="R417" s="154"/>
      <c r="S417" s="155"/>
      <c r="T417" s="143"/>
      <c r="U417" s="143"/>
      <c r="V417" s="143"/>
      <c r="W417" s="156"/>
      <c r="X417" s="156">
        <f t="shared" si="54"/>
        <v>0</v>
      </c>
      <c r="Y417" s="156"/>
      <c r="Z417" s="156">
        <f t="shared" si="55"/>
        <v>0</v>
      </c>
      <c r="AA417" s="156">
        <f t="shared" si="56"/>
        <v>0</v>
      </c>
      <c r="AB417" s="156">
        <f t="shared" si="57"/>
        <v>0</v>
      </c>
      <c r="AC417" s="156">
        <f t="shared" si="58"/>
        <v>0</v>
      </c>
      <c r="AD417" s="156">
        <f t="shared" si="59"/>
        <v>0</v>
      </c>
      <c r="AE417" s="157"/>
      <c r="AF417" s="158"/>
      <c r="AG417" s="159"/>
      <c r="AO417" s="186" t="str">
        <f>IF(X417&gt;0,IF(AE417="受託",項目値マスタ!$G$2,項目値マスタ!$G$3),"")</f>
        <v/>
      </c>
      <c r="AP417" s="186">
        <f t="shared" si="60"/>
        <v>7.0000000000000007E-2</v>
      </c>
    </row>
    <row r="418" spans="1:42" ht="21.75" customHeight="1">
      <c r="A418" s="145"/>
      <c r="B418" s="146"/>
      <c r="C418" s="145"/>
      <c r="D418" s="146"/>
      <c r="E418" s="147"/>
      <c r="F418" s="148"/>
      <c r="G418" s="149"/>
      <c r="H418" s="149"/>
      <c r="I418" s="150"/>
      <c r="J418" s="151"/>
      <c r="K418" s="149"/>
      <c r="L418" s="152"/>
      <c r="M418" s="147"/>
      <c r="N418" s="153"/>
      <c r="O418" s="153"/>
      <c r="P418" s="153"/>
      <c r="Q418" s="153"/>
      <c r="R418" s="154"/>
      <c r="S418" s="155"/>
      <c r="T418" s="143"/>
      <c r="U418" s="143"/>
      <c r="V418" s="143"/>
      <c r="W418" s="156"/>
      <c r="X418" s="156">
        <f t="shared" si="54"/>
        <v>0</v>
      </c>
      <c r="Y418" s="156"/>
      <c r="Z418" s="156">
        <f t="shared" si="55"/>
        <v>0</v>
      </c>
      <c r="AA418" s="156">
        <f t="shared" si="56"/>
        <v>0</v>
      </c>
      <c r="AB418" s="156">
        <f t="shared" si="57"/>
        <v>0</v>
      </c>
      <c r="AC418" s="156">
        <f t="shared" si="58"/>
        <v>0</v>
      </c>
      <c r="AD418" s="156">
        <f t="shared" si="59"/>
        <v>0</v>
      </c>
      <c r="AE418" s="157"/>
      <c r="AF418" s="158"/>
      <c r="AG418" s="159"/>
      <c r="AO418" s="186" t="str">
        <f>IF(X418&gt;0,IF(AE418="受託",項目値マスタ!$G$2,項目値マスタ!$G$3),"")</f>
        <v/>
      </c>
      <c r="AP418" s="186">
        <f t="shared" si="60"/>
        <v>7.0000000000000007E-2</v>
      </c>
    </row>
    <row r="419" spans="1:42" ht="21.75" customHeight="1">
      <c r="A419" s="145"/>
      <c r="B419" s="146"/>
      <c r="C419" s="145"/>
      <c r="D419" s="146"/>
      <c r="E419" s="147"/>
      <c r="F419" s="148"/>
      <c r="G419" s="149"/>
      <c r="H419" s="149"/>
      <c r="I419" s="150"/>
      <c r="J419" s="151"/>
      <c r="K419" s="149"/>
      <c r="L419" s="152"/>
      <c r="M419" s="147"/>
      <c r="N419" s="153"/>
      <c r="O419" s="153"/>
      <c r="P419" s="153"/>
      <c r="Q419" s="153"/>
      <c r="R419" s="154"/>
      <c r="S419" s="155"/>
      <c r="T419" s="143"/>
      <c r="U419" s="143"/>
      <c r="V419" s="143"/>
      <c r="W419" s="156"/>
      <c r="X419" s="156">
        <f t="shared" si="54"/>
        <v>0</v>
      </c>
      <c r="Y419" s="156"/>
      <c r="Z419" s="156">
        <f t="shared" si="55"/>
        <v>0</v>
      </c>
      <c r="AA419" s="156">
        <f t="shared" si="56"/>
        <v>0</v>
      </c>
      <c r="AB419" s="156">
        <f t="shared" si="57"/>
        <v>0</v>
      </c>
      <c r="AC419" s="156">
        <f t="shared" si="58"/>
        <v>0</v>
      </c>
      <c r="AD419" s="156">
        <f t="shared" si="59"/>
        <v>0</v>
      </c>
      <c r="AE419" s="157"/>
      <c r="AF419" s="158"/>
      <c r="AG419" s="159"/>
      <c r="AO419" s="186" t="str">
        <f>IF(X419&gt;0,IF(AE419="受託",項目値マスタ!$G$2,項目値マスタ!$G$3),"")</f>
        <v/>
      </c>
      <c r="AP419" s="186">
        <f t="shared" si="60"/>
        <v>7.0000000000000007E-2</v>
      </c>
    </row>
    <row r="420" spans="1:42" ht="21.75" customHeight="1">
      <c r="A420" s="145"/>
      <c r="B420" s="146"/>
      <c r="C420" s="145"/>
      <c r="D420" s="146"/>
      <c r="E420" s="147"/>
      <c r="F420" s="148"/>
      <c r="G420" s="149"/>
      <c r="H420" s="149"/>
      <c r="I420" s="150"/>
      <c r="J420" s="151"/>
      <c r="K420" s="149"/>
      <c r="L420" s="152"/>
      <c r="M420" s="147"/>
      <c r="N420" s="153"/>
      <c r="O420" s="153"/>
      <c r="P420" s="153"/>
      <c r="Q420" s="153"/>
      <c r="R420" s="154"/>
      <c r="S420" s="155"/>
      <c r="T420" s="143"/>
      <c r="U420" s="143"/>
      <c r="V420" s="143"/>
      <c r="W420" s="156"/>
      <c r="X420" s="156">
        <f t="shared" si="54"/>
        <v>0</v>
      </c>
      <c r="Y420" s="156"/>
      <c r="Z420" s="156">
        <f t="shared" si="55"/>
        <v>0</v>
      </c>
      <c r="AA420" s="156">
        <f t="shared" si="56"/>
        <v>0</v>
      </c>
      <c r="AB420" s="156">
        <f t="shared" si="57"/>
        <v>0</v>
      </c>
      <c r="AC420" s="156">
        <f t="shared" si="58"/>
        <v>0</v>
      </c>
      <c r="AD420" s="156">
        <f t="shared" si="59"/>
        <v>0</v>
      </c>
      <c r="AE420" s="157"/>
      <c r="AF420" s="158"/>
      <c r="AG420" s="159"/>
      <c r="AO420" s="186" t="str">
        <f>IF(X420&gt;0,IF(AE420="受託",項目値マスタ!$G$2,項目値マスタ!$G$3),"")</f>
        <v/>
      </c>
      <c r="AP420" s="186">
        <f t="shared" si="60"/>
        <v>7.0000000000000007E-2</v>
      </c>
    </row>
    <row r="421" spans="1:42" ht="21.75" customHeight="1">
      <c r="A421" s="145"/>
      <c r="B421" s="146"/>
      <c r="C421" s="145"/>
      <c r="D421" s="146"/>
      <c r="E421" s="147"/>
      <c r="F421" s="148"/>
      <c r="G421" s="149"/>
      <c r="H421" s="149"/>
      <c r="I421" s="150"/>
      <c r="J421" s="151"/>
      <c r="K421" s="149"/>
      <c r="L421" s="152"/>
      <c r="M421" s="147"/>
      <c r="N421" s="153"/>
      <c r="O421" s="153"/>
      <c r="P421" s="153"/>
      <c r="Q421" s="153"/>
      <c r="R421" s="154"/>
      <c r="S421" s="155"/>
      <c r="T421" s="143"/>
      <c r="U421" s="143"/>
      <c r="V421" s="143"/>
      <c r="W421" s="156"/>
      <c r="X421" s="156">
        <f t="shared" si="54"/>
        <v>0</v>
      </c>
      <c r="Y421" s="156"/>
      <c r="Z421" s="156">
        <f t="shared" si="55"/>
        <v>0</v>
      </c>
      <c r="AA421" s="156">
        <f t="shared" si="56"/>
        <v>0</v>
      </c>
      <c r="AB421" s="156">
        <f t="shared" si="57"/>
        <v>0</v>
      </c>
      <c r="AC421" s="156">
        <f t="shared" si="58"/>
        <v>0</v>
      </c>
      <c r="AD421" s="156">
        <f t="shared" si="59"/>
        <v>0</v>
      </c>
      <c r="AE421" s="157"/>
      <c r="AF421" s="158"/>
      <c r="AG421" s="159"/>
      <c r="AO421" s="186" t="str">
        <f>IF(X421&gt;0,IF(AE421="受託",項目値マスタ!$G$2,項目値マスタ!$G$3),"")</f>
        <v/>
      </c>
      <c r="AP421" s="186">
        <f t="shared" si="60"/>
        <v>7.0000000000000007E-2</v>
      </c>
    </row>
    <row r="422" spans="1:42" ht="21.75" customHeight="1">
      <c r="A422" s="145"/>
      <c r="B422" s="146"/>
      <c r="C422" s="145"/>
      <c r="D422" s="146"/>
      <c r="E422" s="147"/>
      <c r="F422" s="148"/>
      <c r="G422" s="149"/>
      <c r="H422" s="149"/>
      <c r="I422" s="150"/>
      <c r="J422" s="151"/>
      <c r="K422" s="149"/>
      <c r="L422" s="152"/>
      <c r="M422" s="147"/>
      <c r="N422" s="153"/>
      <c r="O422" s="153"/>
      <c r="P422" s="153"/>
      <c r="Q422" s="153"/>
      <c r="R422" s="154"/>
      <c r="S422" s="155"/>
      <c r="T422" s="143"/>
      <c r="U422" s="143"/>
      <c r="V422" s="143"/>
      <c r="W422" s="156"/>
      <c r="X422" s="156">
        <f t="shared" si="54"/>
        <v>0</v>
      </c>
      <c r="Y422" s="156"/>
      <c r="Z422" s="156">
        <f t="shared" si="55"/>
        <v>0</v>
      </c>
      <c r="AA422" s="156">
        <f t="shared" si="56"/>
        <v>0</v>
      </c>
      <c r="AB422" s="156">
        <f t="shared" si="57"/>
        <v>0</v>
      </c>
      <c r="AC422" s="156">
        <f t="shared" si="58"/>
        <v>0</v>
      </c>
      <c r="AD422" s="156">
        <f t="shared" si="59"/>
        <v>0</v>
      </c>
      <c r="AE422" s="157"/>
      <c r="AF422" s="158"/>
      <c r="AG422" s="159"/>
      <c r="AO422" s="186" t="str">
        <f>IF(X422&gt;0,IF(AE422="受託",項目値マスタ!$G$2,項目値マスタ!$G$3),"")</f>
        <v/>
      </c>
      <c r="AP422" s="186">
        <f t="shared" si="60"/>
        <v>7.0000000000000007E-2</v>
      </c>
    </row>
    <row r="423" spans="1:42" ht="21.75" customHeight="1">
      <c r="A423" s="145"/>
      <c r="B423" s="146"/>
      <c r="C423" s="145"/>
      <c r="D423" s="146"/>
      <c r="E423" s="147"/>
      <c r="F423" s="148"/>
      <c r="G423" s="149"/>
      <c r="H423" s="149"/>
      <c r="I423" s="150"/>
      <c r="J423" s="151"/>
      <c r="K423" s="149"/>
      <c r="L423" s="152"/>
      <c r="M423" s="147"/>
      <c r="N423" s="153"/>
      <c r="O423" s="153"/>
      <c r="P423" s="153"/>
      <c r="Q423" s="153"/>
      <c r="R423" s="154"/>
      <c r="S423" s="155"/>
      <c r="T423" s="143"/>
      <c r="U423" s="143"/>
      <c r="V423" s="143"/>
      <c r="W423" s="156"/>
      <c r="X423" s="156">
        <f t="shared" si="54"/>
        <v>0</v>
      </c>
      <c r="Y423" s="156"/>
      <c r="Z423" s="156">
        <f t="shared" si="55"/>
        <v>0</v>
      </c>
      <c r="AA423" s="156">
        <f t="shared" si="56"/>
        <v>0</v>
      </c>
      <c r="AB423" s="156">
        <f t="shared" si="57"/>
        <v>0</v>
      </c>
      <c r="AC423" s="156">
        <f t="shared" si="58"/>
        <v>0</v>
      </c>
      <c r="AD423" s="156">
        <f t="shared" si="59"/>
        <v>0</v>
      </c>
      <c r="AE423" s="157"/>
      <c r="AF423" s="158"/>
      <c r="AG423" s="159"/>
      <c r="AO423" s="186" t="str">
        <f>IF(X423&gt;0,IF(AE423="受託",項目値マスタ!$G$2,項目値マスタ!$G$3),"")</f>
        <v/>
      </c>
      <c r="AP423" s="186">
        <f t="shared" si="60"/>
        <v>7.0000000000000007E-2</v>
      </c>
    </row>
    <row r="424" spans="1:42" ht="21.75" customHeight="1">
      <c r="A424" s="145"/>
      <c r="B424" s="146"/>
      <c r="C424" s="145"/>
      <c r="D424" s="146"/>
      <c r="E424" s="147"/>
      <c r="F424" s="148"/>
      <c r="G424" s="149"/>
      <c r="H424" s="149"/>
      <c r="I424" s="150"/>
      <c r="J424" s="151"/>
      <c r="K424" s="149"/>
      <c r="L424" s="152"/>
      <c r="M424" s="147"/>
      <c r="N424" s="153"/>
      <c r="O424" s="153"/>
      <c r="P424" s="153"/>
      <c r="Q424" s="153"/>
      <c r="R424" s="154"/>
      <c r="S424" s="155"/>
      <c r="T424" s="143"/>
      <c r="U424" s="143"/>
      <c r="V424" s="143"/>
      <c r="W424" s="156"/>
      <c r="X424" s="156">
        <f t="shared" si="54"/>
        <v>0</v>
      </c>
      <c r="Y424" s="156"/>
      <c r="Z424" s="156">
        <f t="shared" si="55"/>
        <v>0</v>
      </c>
      <c r="AA424" s="156">
        <f t="shared" si="56"/>
        <v>0</v>
      </c>
      <c r="AB424" s="156">
        <f t="shared" si="57"/>
        <v>0</v>
      </c>
      <c r="AC424" s="156">
        <f t="shared" si="58"/>
        <v>0</v>
      </c>
      <c r="AD424" s="156">
        <f t="shared" si="59"/>
        <v>0</v>
      </c>
      <c r="AE424" s="157"/>
      <c r="AF424" s="158"/>
      <c r="AG424" s="159"/>
      <c r="AO424" s="186" t="str">
        <f>IF(X424&gt;0,IF(AE424="受託",項目値マスタ!$G$2,項目値マスタ!$G$3),"")</f>
        <v/>
      </c>
      <c r="AP424" s="186">
        <f t="shared" si="60"/>
        <v>7.0000000000000007E-2</v>
      </c>
    </row>
    <row r="425" spans="1:42" ht="21.75" customHeight="1">
      <c r="A425" s="145"/>
      <c r="B425" s="146"/>
      <c r="C425" s="145"/>
      <c r="D425" s="146"/>
      <c r="E425" s="147"/>
      <c r="F425" s="148"/>
      <c r="G425" s="149"/>
      <c r="H425" s="149"/>
      <c r="I425" s="150"/>
      <c r="J425" s="151"/>
      <c r="K425" s="149"/>
      <c r="L425" s="152"/>
      <c r="M425" s="147"/>
      <c r="N425" s="153"/>
      <c r="O425" s="153"/>
      <c r="P425" s="153"/>
      <c r="Q425" s="153"/>
      <c r="R425" s="154"/>
      <c r="S425" s="155"/>
      <c r="T425" s="143"/>
      <c r="U425" s="143"/>
      <c r="V425" s="143"/>
      <c r="W425" s="156"/>
      <c r="X425" s="156">
        <f t="shared" si="54"/>
        <v>0</v>
      </c>
      <c r="Y425" s="156"/>
      <c r="Z425" s="156">
        <f t="shared" si="55"/>
        <v>0</v>
      </c>
      <c r="AA425" s="156">
        <f t="shared" si="56"/>
        <v>0</v>
      </c>
      <c r="AB425" s="156">
        <f t="shared" si="57"/>
        <v>0</v>
      </c>
      <c r="AC425" s="156">
        <f t="shared" si="58"/>
        <v>0</v>
      </c>
      <c r="AD425" s="156">
        <f t="shared" si="59"/>
        <v>0</v>
      </c>
      <c r="AE425" s="157"/>
      <c r="AF425" s="158"/>
      <c r="AG425" s="159"/>
      <c r="AO425" s="186" t="str">
        <f>IF(X425&gt;0,IF(AE425="受託",項目値マスタ!$G$2,項目値マスタ!$G$3),"")</f>
        <v/>
      </c>
      <c r="AP425" s="186">
        <f t="shared" si="60"/>
        <v>7.0000000000000007E-2</v>
      </c>
    </row>
    <row r="426" spans="1:42" ht="21.75" customHeight="1">
      <c r="A426" s="145"/>
      <c r="B426" s="146"/>
      <c r="C426" s="145"/>
      <c r="D426" s="146"/>
      <c r="E426" s="147"/>
      <c r="F426" s="148"/>
      <c r="G426" s="149"/>
      <c r="H426" s="149"/>
      <c r="I426" s="150"/>
      <c r="J426" s="151"/>
      <c r="K426" s="149"/>
      <c r="L426" s="152"/>
      <c r="M426" s="147"/>
      <c r="N426" s="153"/>
      <c r="O426" s="153"/>
      <c r="P426" s="153"/>
      <c r="Q426" s="153"/>
      <c r="R426" s="154"/>
      <c r="S426" s="155"/>
      <c r="T426" s="143"/>
      <c r="U426" s="143"/>
      <c r="V426" s="143"/>
      <c r="W426" s="156"/>
      <c r="X426" s="156">
        <f t="shared" si="54"/>
        <v>0</v>
      </c>
      <c r="Y426" s="156"/>
      <c r="Z426" s="156">
        <f t="shared" si="55"/>
        <v>0</v>
      </c>
      <c r="AA426" s="156">
        <f t="shared" si="56"/>
        <v>0</v>
      </c>
      <c r="AB426" s="156">
        <f t="shared" si="57"/>
        <v>0</v>
      </c>
      <c r="AC426" s="156">
        <f t="shared" si="58"/>
        <v>0</v>
      </c>
      <c r="AD426" s="156">
        <f t="shared" si="59"/>
        <v>0</v>
      </c>
      <c r="AE426" s="157"/>
      <c r="AF426" s="158"/>
      <c r="AG426" s="159"/>
      <c r="AO426" s="186" t="str">
        <f>IF(X426&gt;0,IF(AE426="受託",項目値マスタ!$G$2,項目値マスタ!$G$3),"")</f>
        <v/>
      </c>
      <c r="AP426" s="186">
        <f t="shared" si="60"/>
        <v>7.0000000000000007E-2</v>
      </c>
    </row>
    <row r="427" spans="1:42" ht="21.75" customHeight="1">
      <c r="A427" s="145"/>
      <c r="B427" s="146"/>
      <c r="C427" s="145"/>
      <c r="D427" s="146"/>
      <c r="E427" s="147"/>
      <c r="F427" s="148"/>
      <c r="G427" s="149"/>
      <c r="H427" s="149"/>
      <c r="I427" s="150"/>
      <c r="J427" s="151"/>
      <c r="K427" s="149"/>
      <c r="L427" s="152"/>
      <c r="M427" s="147"/>
      <c r="N427" s="153"/>
      <c r="O427" s="153"/>
      <c r="P427" s="153"/>
      <c r="Q427" s="153"/>
      <c r="R427" s="154"/>
      <c r="S427" s="155"/>
      <c r="T427" s="143"/>
      <c r="U427" s="143"/>
      <c r="V427" s="143"/>
      <c r="W427" s="156"/>
      <c r="X427" s="156">
        <f t="shared" si="54"/>
        <v>0</v>
      </c>
      <c r="Y427" s="156"/>
      <c r="Z427" s="156">
        <f t="shared" si="55"/>
        <v>0</v>
      </c>
      <c r="AA427" s="156">
        <f t="shared" si="56"/>
        <v>0</v>
      </c>
      <c r="AB427" s="156">
        <f t="shared" si="57"/>
        <v>0</v>
      </c>
      <c r="AC427" s="156">
        <f t="shared" si="58"/>
        <v>0</v>
      </c>
      <c r="AD427" s="156">
        <f t="shared" si="59"/>
        <v>0</v>
      </c>
      <c r="AE427" s="157"/>
      <c r="AF427" s="158"/>
      <c r="AG427" s="159"/>
      <c r="AO427" s="186" t="str">
        <f>IF(X427&gt;0,IF(AE427="受託",項目値マスタ!$G$2,項目値マスタ!$G$3),"")</f>
        <v/>
      </c>
      <c r="AP427" s="186">
        <f t="shared" si="60"/>
        <v>7.0000000000000007E-2</v>
      </c>
    </row>
    <row r="428" spans="1:42" ht="21.75" customHeight="1">
      <c r="A428" s="145"/>
      <c r="B428" s="146"/>
      <c r="C428" s="145"/>
      <c r="D428" s="146"/>
      <c r="E428" s="147"/>
      <c r="F428" s="148"/>
      <c r="G428" s="149"/>
      <c r="H428" s="149"/>
      <c r="I428" s="150"/>
      <c r="J428" s="151"/>
      <c r="K428" s="149"/>
      <c r="L428" s="152"/>
      <c r="M428" s="147"/>
      <c r="N428" s="153"/>
      <c r="O428" s="153"/>
      <c r="P428" s="153"/>
      <c r="Q428" s="153"/>
      <c r="R428" s="154"/>
      <c r="S428" s="155"/>
      <c r="T428" s="143"/>
      <c r="U428" s="143"/>
      <c r="V428" s="143"/>
      <c r="W428" s="156"/>
      <c r="X428" s="156">
        <f t="shared" si="54"/>
        <v>0</v>
      </c>
      <c r="Y428" s="156"/>
      <c r="Z428" s="156">
        <f t="shared" si="55"/>
        <v>0</v>
      </c>
      <c r="AA428" s="156">
        <f t="shared" si="56"/>
        <v>0</v>
      </c>
      <c r="AB428" s="156">
        <f t="shared" si="57"/>
        <v>0</v>
      </c>
      <c r="AC428" s="156">
        <f t="shared" si="58"/>
        <v>0</v>
      </c>
      <c r="AD428" s="156">
        <f t="shared" si="59"/>
        <v>0</v>
      </c>
      <c r="AE428" s="157"/>
      <c r="AF428" s="158"/>
      <c r="AG428" s="159"/>
      <c r="AO428" s="186" t="str">
        <f>IF(X428&gt;0,IF(AE428="受託",項目値マスタ!$G$2,項目値マスタ!$G$3),"")</f>
        <v/>
      </c>
      <c r="AP428" s="186">
        <f t="shared" si="60"/>
        <v>7.0000000000000007E-2</v>
      </c>
    </row>
    <row r="429" spans="1:42" ht="21.75" customHeight="1">
      <c r="A429" s="145"/>
      <c r="B429" s="146"/>
      <c r="C429" s="145"/>
      <c r="D429" s="146"/>
      <c r="E429" s="147"/>
      <c r="F429" s="148"/>
      <c r="G429" s="149"/>
      <c r="H429" s="149"/>
      <c r="I429" s="150"/>
      <c r="J429" s="151"/>
      <c r="K429" s="149"/>
      <c r="L429" s="152"/>
      <c r="M429" s="147"/>
      <c r="N429" s="153"/>
      <c r="O429" s="153"/>
      <c r="P429" s="153"/>
      <c r="Q429" s="153"/>
      <c r="R429" s="154"/>
      <c r="S429" s="155"/>
      <c r="T429" s="143"/>
      <c r="U429" s="143"/>
      <c r="V429" s="143"/>
      <c r="W429" s="156"/>
      <c r="X429" s="156">
        <f t="shared" si="54"/>
        <v>0</v>
      </c>
      <c r="Y429" s="156"/>
      <c r="Z429" s="156">
        <f t="shared" si="55"/>
        <v>0</v>
      </c>
      <c r="AA429" s="156">
        <f t="shared" si="56"/>
        <v>0</v>
      </c>
      <c r="AB429" s="156">
        <f t="shared" si="57"/>
        <v>0</v>
      </c>
      <c r="AC429" s="156">
        <f t="shared" si="58"/>
        <v>0</v>
      </c>
      <c r="AD429" s="156">
        <f t="shared" si="59"/>
        <v>0</v>
      </c>
      <c r="AE429" s="157"/>
      <c r="AF429" s="158"/>
      <c r="AG429" s="159"/>
      <c r="AO429" s="186" t="str">
        <f>IF(X429&gt;0,IF(AE429="受託",項目値マスタ!$G$2,項目値マスタ!$G$3),"")</f>
        <v/>
      </c>
      <c r="AP429" s="186">
        <f t="shared" si="60"/>
        <v>7.0000000000000007E-2</v>
      </c>
    </row>
    <row r="430" spans="1:42" ht="21.75" customHeight="1">
      <c r="A430" s="145"/>
      <c r="B430" s="146"/>
      <c r="C430" s="145"/>
      <c r="D430" s="146"/>
      <c r="E430" s="147"/>
      <c r="F430" s="148"/>
      <c r="G430" s="149"/>
      <c r="H430" s="149"/>
      <c r="I430" s="150"/>
      <c r="J430" s="151"/>
      <c r="K430" s="149"/>
      <c r="L430" s="152"/>
      <c r="M430" s="147"/>
      <c r="N430" s="153"/>
      <c r="O430" s="153"/>
      <c r="P430" s="153"/>
      <c r="Q430" s="153"/>
      <c r="R430" s="154"/>
      <c r="S430" s="155"/>
      <c r="T430" s="143"/>
      <c r="U430" s="143"/>
      <c r="V430" s="143"/>
      <c r="W430" s="156"/>
      <c r="X430" s="156">
        <f t="shared" si="54"/>
        <v>0</v>
      </c>
      <c r="Y430" s="156"/>
      <c r="Z430" s="156">
        <f t="shared" si="55"/>
        <v>0</v>
      </c>
      <c r="AA430" s="156">
        <f t="shared" si="56"/>
        <v>0</v>
      </c>
      <c r="AB430" s="156">
        <f t="shared" si="57"/>
        <v>0</v>
      </c>
      <c r="AC430" s="156">
        <f t="shared" si="58"/>
        <v>0</v>
      </c>
      <c r="AD430" s="156">
        <f t="shared" si="59"/>
        <v>0</v>
      </c>
      <c r="AE430" s="157"/>
      <c r="AF430" s="158"/>
      <c r="AG430" s="159"/>
      <c r="AO430" s="186" t="str">
        <f>IF(X430&gt;0,IF(AE430="受託",項目値マスタ!$G$2,項目値マスタ!$G$3),"")</f>
        <v/>
      </c>
      <c r="AP430" s="186">
        <f t="shared" si="60"/>
        <v>7.0000000000000007E-2</v>
      </c>
    </row>
    <row r="431" spans="1:42" ht="21.75" customHeight="1">
      <c r="A431" s="145"/>
      <c r="B431" s="146"/>
      <c r="C431" s="145"/>
      <c r="D431" s="146"/>
      <c r="E431" s="147"/>
      <c r="F431" s="148"/>
      <c r="G431" s="149"/>
      <c r="H431" s="149"/>
      <c r="I431" s="150"/>
      <c r="J431" s="151"/>
      <c r="K431" s="149"/>
      <c r="L431" s="152"/>
      <c r="M431" s="147"/>
      <c r="N431" s="153"/>
      <c r="O431" s="153"/>
      <c r="P431" s="153"/>
      <c r="Q431" s="153"/>
      <c r="R431" s="154"/>
      <c r="S431" s="155"/>
      <c r="T431" s="143"/>
      <c r="U431" s="143"/>
      <c r="V431" s="143"/>
      <c r="W431" s="156"/>
      <c r="X431" s="156">
        <f t="shared" si="54"/>
        <v>0</v>
      </c>
      <c r="Y431" s="156"/>
      <c r="Z431" s="156">
        <f t="shared" si="55"/>
        <v>0</v>
      </c>
      <c r="AA431" s="156">
        <f t="shared" si="56"/>
        <v>0</v>
      </c>
      <c r="AB431" s="156">
        <f t="shared" si="57"/>
        <v>0</v>
      </c>
      <c r="AC431" s="156">
        <f t="shared" si="58"/>
        <v>0</v>
      </c>
      <c r="AD431" s="156">
        <f t="shared" si="59"/>
        <v>0</v>
      </c>
      <c r="AE431" s="157"/>
      <c r="AF431" s="158"/>
      <c r="AG431" s="159"/>
      <c r="AO431" s="186" t="str">
        <f>IF(X431&gt;0,IF(AE431="受託",項目値マスタ!$G$2,項目値マスタ!$G$3),"")</f>
        <v/>
      </c>
      <c r="AP431" s="186">
        <f t="shared" si="60"/>
        <v>7.0000000000000007E-2</v>
      </c>
    </row>
    <row r="432" spans="1:42" ht="21.75" customHeight="1">
      <c r="A432" s="145"/>
      <c r="B432" s="146"/>
      <c r="C432" s="145"/>
      <c r="D432" s="146"/>
      <c r="E432" s="147"/>
      <c r="F432" s="148"/>
      <c r="G432" s="149"/>
      <c r="H432" s="149"/>
      <c r="I432" s="150"/>
      <c r="J432" s="151"/>
      <c r="K432" s="149"/>
      <c r="L432" s="152"/>
      <c r="M432" s="147"/>
      <c r="N432" s="153"/>
      <c r="O432" s="153"/>
      <c r="P432" s="153"/>
      <c r="Q432" s="153"/>
      <c r="R432" s="154"/>
      <c r="S432" s="155"/>
      <c r="T432" s="143"/>
      <c r="U432" s="143"/>
      <c r="V432" s="143"/>
      <c r="W432" s="156"/>
      <c r="X432" s="156">
        <f t="shared" si="54"/>
        <v>0</v>
      </c>
      <c r="Y432" s="156"/>
      <c r="Z432" s="156">
        <f t="shared" si="55"/>
        <v>0</v>
      </c>
      <c r="AA432" s="156">
        <f t="shared" si="56"/>
        <v>0</v>
      </c>
      <c r="AB432" s="156">
        <f t="shared" si="57"/>
        <v>0</v>
      </c>
      <c r="AC432" s="156">
        <f t="shared" si="58"/>
        <v>0</v>
      </c>
      <c r="AD432" s="156">
        <f t="shared" si="59"/>
        <v>0</v>
      </c>
      <c r="AE432" s="157"/>
      <c r="AF432" s="158"/>
      <c r="AG432" s="159"/>
      <c r="AO432" s="186" t="str">
        <f>IF(X432&gt;0,IF(AE432="受託",項目値マスタ!$G$2,項目値マスタ!$G$3),"")</f>
        <v/>
      </c>
      <c r="AP432" s="186">
        <f t="shared" si="60"/>
        <v>7.0000000000000007E-2</v>
      </c>
    </row>
    <row r="433" spans="1:42" ht="21.75" customHeight="1">
      <c r="A433" s="145"/>
      <c r="B433" s="146"/>
      <c r="C433" s="145"/>
      <c r="D433" s="146"/>
      <c r="E433" s="147"/>
      <c r="F433" s="148"/>
      <c r="G433" s="149"/>
      <c r="H433" s="149"/>
      <c r="I433" s="150"/>
      <c r="J433" s="151"/>
      <c r="K433" s="149"/>
      <c r="L433" s="152"/>
      <c r="M433" s="147"/>
      <c r="N433" s="153"/>
      <c r="O433" s="153"/>
      <c r="P433" s="153"/>
      <c r="Q433" s="153"/>
      <c r="R433" s="154"/>
      <c r="S433" s="155"/>
      <c r="T433" s="143"/>
      <c r="U433" s="143"/>
      <c r="V433" s="143"/>
      <c r="W433" s="156"/>
      <c r="X433" s="156">
        <f t="shared" si="54"/>
        <v>0</v>
      </c>
      <c r="Y433" s="156"/>
      <c r="Z433" s="156">
        <f t="shared" si="55"/>
        <v>0</v>
      </c>
      <c r="AA433" s="156">
        <f t="shared" si="56"/>
        <v>0</v>
      </c>
      <c r="AB433" s="156">
        <f t="shared" si="57"/>
        <v>0</v>
      </c>
      <c r="AC433" s="156">
        <f t="shared" si="58"/>
        <v>0</v>
      </c>
      <c r="AD433" s="156">
        <f t="shared" si="59"/>
        <v>0</v>
      </c>
      <c r="AE433" s="157"/>
      <c r="AF433" s="158"/>
      <c r="AG433" s="159"/>
      <c r="AO433" s="186" t="str">
        <f>IF(X433&gt;0,IF(AE433="受託",項目値マスタ!$G$2,項目値マスタ!$G$3),"")</f>
        <v/>
      </c>
      <c r="AP433" s="186">
        <f t="shared" si="60"/>
        <v>7.0000000000000007E-2</v>
      </c>
    </row>
    <row r="434" spans="1:42" ht="21.75" customHeight="1">
      <c r="A434" s="145"/>
      <c r="B434" s="146"/>
      <c r="C434" s="145"/>
      <c r="D434" s="146"/>
      <c r="E434" s="147"/>
      <c r="F434" s="148"/>
      <c r="G434" s="149"/>
      <c r="H434" s="149"/>
      <c r="I434" s="150"/>
      <c r="J434" s="151"/>
      <c r="K434" s="149"/>
      <c r="L434" s="152"/>
      <c r="M434" s="147"/>
      <c r="N434" s="153"/>
      <c r="O434" s="153"/>
      <c r="P434" s="153"/>
      <c r="Q434" s="153"/>
      <c r="R434" s="154"/>
      <c r="S434" s="155"/>
      <c r="T434" s="143"/>
      <c r="U434" s="143"/>
      <c r="V434" s="143"/>
      <c r="W434" s="156"/>
      <c r="X434" s="156">
        <f t="shared" si="54"/>
        <v>0</v>
      </c>
      <c r="Y434" s="156"/>
      <c r="Z434" s="156">
        <f t="shared" si="55"/>
        <v>0</v>
      </c>
      <c r="AA434" s="156">
        <f t="shared" si="56"/>
        <v>0</v>
      </c>
      <c r="AB434" s="156">
        <f t="shared" si="57"/>
        <v>0</v>
      </c>
      <c r="AC434" s="156">
        <f t="shared" si="58"/>
        <v>0</v>
      </c>
      <c r="AD434" s="156">
        <f t="shared" si="59"/>
        <v>0</v>
      </c>
      <c r="AE434" s="157"/>
      <c r="AF434" s="158"/>
      <c r="AG434" s="159"/>
      <c r="AO434" s="186" t="str">
        <f>IF(X434&gt;0,IF(AE434="受託",項目値マスタ!$G$2,項目値マスタ!$G$3),"")</f>
        <v/>
      </c>
      <c r="AP434" s="186">
        <f t="shared" si="60"/>
        <v>7.0000000000000007E-2</v>
      </c>
    </row>
    <row r="435" spans="1:42" ht="21.75" customHeight="1">
      <c r="A435" s="145"/>
      <c r="B435" s="146"/>
      <c r="C435" s="145"/>
      <c r="D435" s="146"/>
      <c r="E435" s="147"/>
      <c r="F435" s="148"/>
      <c r="G435" s="149"/>
      <c r="H435" s="149"/>
      <c r="I435" s="150"/>
      <c r="J435" s="151"/>
      <c r="K435" s="149"/>
      <c r="L435" s="152"/>
      <c r="M435" s="147"/>
      <c r="N435" s="153"/>
      <c r="O435" s="153"/>
      <c r="P435" s="153"/>
      <c r="Q435" s="153"/>
      <c r="R435" s="154"/>
      <c r="S435" s="155"/>
      <c r="T435" s="143"/>
      <c r="U435" s="143"/>
      <c r="V435" s="143"/>
      <c r="W435" s="156"/>
      <c r="X435" s="156">
        <f t="shared" si="54"/>
        <v>0</v>
      </c>
      <c r="Y435" s="156"/>
      <c r="Z435" s="156">
        <f t="shared" si="55"/>
        <v>0</v>
      </c>
      <c r="AA435" s="156">
        <f t="shared" si="56"/>
        <v>0</v>
      </c>
      <c r="AB435" s="156">
        <f t="shared" si="57"/>
        <v>0</v>
      </c>
      <c r="AC435" s="156">
        <f t="shared" si="58"/>
        <v>0</v>
      </c>
      <c r="AD435" s="156">
        <f t="shared" si="59"/>
        <v>0</v>
      </c>
      <c r="AE435" s="157"/>
      <c r="AF435" s="158"/>
      <c r="AG435" s="159"/>
      <c r="AO435" s="186" t="str">
        <f>IF(X435&gt;0,IF(AE435="受託",項目値マスタ!$G$2,項目値マスタ!$G$3),"")</f>
        <v/>
      </c>
      <c r="AP435" s="186">
        <f t="shared" si="60"/>
        <v>7.0000000000000007E-2</v>
      </c>
    </row>
    <row r="436" spans="1:42" ht="21.75" customHeight="1">
      <c r="A436" s="145"/>
      <c r="B436" s="146"/>
      <c r="C436" s="145"/>
      <c r="D436" s="146"/>
      <c r="E436" s="147"/>
      <c r="F436" s="148"/>
      <c r="G436" s="149"/>
      <c r="H436" s="149"/>
      <c r="I436" s="150"/>
      <c r="J436" s="151"/>
      <c r="K436" s="149"/>
      <c r="L436" s="152"/>
      <c r="M436" s="147"/>
      <c r="N436" s="153"/>
      <c r="O436" s="153"/>
      <c r="P436" s="153"/>
      <c r="Q436" s="153"/>
      <c r="R436" s="154"/>
      <c r="S436" s="155"/>
      <c r="T436" s="143"/>
      <c r="U436" s="143"/>
      <c r="V436" s="143"/>
      <c r="W436" s="156"/>
      <c r="X436" s="156">
        <f t="shared" si="54"/>
        <v>0</v>
      </c>
      <c r="Y436" s="156"/>
      <c r="Z436" s="156">
        <f t="shared" si="55"/>
        <v>0</v>
      </c>
      <c r="AA436" s="156">
        <f t="shared" si="56"/>
        <v>0</v>
      </c>
      <c r="AB436" s="156">
        <f t="shared" si="57"/>
        <v>0</v>
      </c>
      <c r="AC436" s="156">
        <f t="shared" si="58"/>
        <v>0</v>
      </c>
      <c r="AD436" s="156">
        <f t="shared" si="59"/>
        <v>0</v>
      </c>
      <c r="AE436" s="157"/>
      <c r="AF436" s="158"/>
      <c r="AG436" s="159"/>
      <c r="AO436" s="186" t="str">
        <f>IF(X436&gt;0,IF(AE436="受託",項目値マスタ!$G$2,項目値マスタ!$G$3),"")</f>
        <v/>
      </c>
      <c r="AP436" s="186">
        <f t="shared" si="60"/>
        <v>7.0000000000000007E-2</v>
      </c>
    </row>
    <row r="437" spans="1:42" ht="21.75" customHeight="1">
      <c r="A437" s="145"/>
      <c r="B437" s="146"/>
      <c r="C437" s="145"/>
      <c r="D437" s="146"/>
      <c r="E437" s="147"/>
      <c r="F437" s="148"/>
      <c r="G437" s="149"/>
      <c r="H437" s="149"/>
      <c r="I437" s="150"/>
      <c r="J437" s="151"/>
      <c r="K437" s="149"/>
      <c r="L437" s="152"/>
      <c r="M437" s="147"/>
      <c r="N437" s="153"/>
      <c r="O437" s="153"/>
      <c r="P437" s="153"/>
      <c r="Q437" s="153"/>
      <c r="R437" s="154"/>
      <c r="S437" s="155"/>
      <c r="T437" s="143"/>
      <c r="U437" s="143"/>
      <c r="V437" s="143"/>
      <c r="W437" s="156"/>
      <c r="X437" s="156">
        <f t="shared" si="54"/>
        <v>0</v>
      </c>
      <c r="Y437" s="156"/>
      <c r="Z437" s="156">
        <f t="shared" si="55"/>
        <v>0</v>
      </c>
      <c r="AA437" s="156">
        <f t="shared" si="56"/>
        <v>0</v>
      </c>
      <c r="AB437" s="156">
        <f t="shared" si="57"/>
        <v>0</v>
      </c>
      <c r="AC437" s="156">
        <f t="shared" si="58"/>
        <v>0</v>
      </c>
      <c r="AD437" s="156">
        <f t="shared" si="59"/>
        <v>0</v>
      </c>
      <c r="AE437" s="157"/>
      <c r="AF437" s="158"/>
      <c r="AG437" s="159"/>
      <c r="AO437" s="186" t="str">
        <f>IF(X437&gt;0,IF(AE437="受託",項目値マスタ!$G$2,項目値マスタ!$G$3),"")</f>
        <v/>
      </c>
      <c r="AP437" s="186">
        <f t="shared" si="60"/>
        <v>7.0000000000000007E-2</v>
      </c>
    </row>
    <row r="438" spans="1:42" ht="21.75" customHeight="1">
      <c r="A438" s="145"/>
      <c r="B438" s="146"/>
      <c r="C438" s="145"/>
      <c r="D438" s="146"/>
      <c r="E438" s="147"/>
      <c r="F438" s="148"/>
      <c r="G438" s="149"/>
      <c r="H438" s="149"/>
      <c r="I438" s="150"/>
      <c r="J438" s="151"/>
      <c r="K438" s="149"/>
      <c r="L438" s="152"/>
      <c r="M438" s="147"/>
      <c r="N438" s="153"/>
      <c r="O438" s="153"/>
      <c r="P438" s="153"/>
      <c r="Q438" s="153"/>
      <c r="R438" s="154"/>
      <c r="S438" s="155"/>
      <c r="T438" s="143"/>
      <c r="U438" s="143"/>
      <c r="V438" s="143"/>
      <c r="W438" s="156"/>
      <c r="X438" s="156">
        <f t="shared" si="54"/>
        <v>0</v>
      </c>
      <c r="Y438" s="156"/>
      <c r="Z438" s="156">
        <f t="shared" si="55"/>
        <v>0</v>
      </c>
      <c r="AA438" s="156">
        <f t="shared" si="56"/>
        <v>0</v>
      </c>
      <c r="AB438" s="156">
        <f t="shared" si="57"/>
        <v>0</v>
      </c>
      <c r="AC438" s="156">
        <f t="shared" si="58"/>
        <v>0</v>
      </c>
      <c r="AD438" s="156">
        <f t="shared" si="59"/>
        <v>0</v>
      </c>
      <c r="AE438" s="157"/>
      <c r="AF438" s="158"/>
      <c r="AG438" s="159"/>
      <c r="AO438" s="186" t="str">
        <f>IF(X438&gt;0,IF(AE438="受託",項目値マスタ!$G$2,項目値マスタ!$G$3),"")</f>
        <v/>
      </c>
      <c r="AP438" s="186">
        <f t="shared" si="60"/>
        <v>7.0000000000000007E-2</v>
      </c>
    </row>
    <row r="439" spans="1:42" ht="21.75" customHeight="1">
      <c r="A439" s="145"/>
      <c r="B439" s="146"/>
      <c r="C439" s="145"/>
      <c r="D439" s="146"/>
      <c r="E439" s="147"/>
      <c r="F439" s="148"/>
      <c r="G439" s="149"/>
      <c r="H439" s="149"/>
      <c r="I439" s="150"/>
      <c r="J439" s="151"/>
      <c r="K439" s="149"/>
      <c r="L439" s="152"/>
      <c r="M439" s="147"/>
      <c r="N439" s="153"/>
      <c r="O439" s="153"/>
      <c r="P439" s="153"/>
      <c r="Q439" s="153"/>
      <c r="R439" s="154"/>
      <c r="S439" s="155"/>
      <c r="T439" s="143"/>
      <c r="U439" s="143"/>
      <c r="V439" s="143"/>
      <c r="W439" s="156"/>
      <c r="X439" s="156">
        <f t="shared" si="54"/>
        <v>0</v>
      </c>
      <c r="Y439" s="156"/>
      <c r="Z439" s="156">
        <f t="shared" si="55"/>
        <v>0</v>
      </c>
      <c r="AA439" s="156">
        <f t="shared" si="56"/>
        <v>0</v>
      </c>
      <c r="AB439" s="156">
        <f t="shared" si="57"/>
        <v>0</v>
      </c>
      <c r="AC439" s="156">
        <f t="shared" si="58"/>
        <v>0</v>
      </c>
      <c r="AD439" s="156">
        <f t="shared" si="59"/>
        <v>0</v>
      </c>
      <c r="AE439" s="157"/>
      <c r="AF439" s="158"/>
      <c r="AG439" s="159"/>
      <c r="AO439" s="186" t="str">
        <f>IF(X439&gt;0,IF(AE439="受託",項目値マスタ!$G$2,項目値マスタ!$G$3),"")</f>
        <v/>
      </c>
      <c r="AP439" s="186">
        <f t="shared" si="60"/>
        <v>7.0000000000000007E-2</v>
      </c>
    </row>
    <row r="440" spans="1:42" ht="21.75" customHeight="1">
      <c r="A440" s="145"/>
      <c r="B440" s="146"/>
      <c r="C440" s="145"/>
      <c r="D440" s="146"/>
      <c r="E440" s="147"/>
      <c r="F440" s="148"/>
      <c r="G440" s="149"/>
      <c r="H440" s="149"/>
      <c r="I440" s="150"/>
      <c r="J440" s="151"/>
      <c r="K440" s="149"/>
      <c r="L440" s="152"/>
      <c r="M440" s="147"/>
      <c r="N440" s="153"/>
      <c r="O440" s="153"/>
      <c r="P440" s="153"/>
      <c r="Q440" s="153"/>
      <c r="R440" s="154"/>
      <c r="S440" s="155"/>
      <c r="T440" s="143"/>
      <c r="U440" s="143"/>
      <c r="V440" s="143"/>
      <c r="W440" s="156"/>
      <c r="X440" s="156">
        <f t="shared" si="54"/>
        <v>0</v>
      </c>
      <c r="Y440" s="156"/>
      <c r="Z440" s="156">
        <f t="shared" si="55"/>
        <v>0</v>
      </c>
      <c r="AA440" s="156">
        <f t="shared" si="56"/>
        <v>0</v>
      </c>
      <c r="AB440" s="156">
        <f t="shared" si="57"/>
        <v>0</v>
      </c>
      <c r="AC440" s="156">
        <f t="shared" si="58"/>
        <v>0</v>
      </c>
      <c r="AD440" s="156">
        <f t="shared" si="59"/>
        <v>0</v>
      </c>
      <c r="AE440" s="157"/>
      <c r="AF440" s="158"/>
      <c r="AG440" s="159"/>
      <c r="AO440" s="186" t="str">
        <f>IF(X440&gt;0,IF(AE440="受託",項目値マスタ!$G$2,項目値マスタ!$G$3),"")</f>
        <v/>
      </c>
      <c r="AP440" s="186">
        <f t="shared" si="60"/>
        <v>7.0000000000000007E-2</v>
      </c>
    </row>
    <row r="441" spans="1:42" ht="21.75" customHeight="1">
      <c r="A441" s="145"/>
      <c r="B441" s="146"/>
      <c r="C441" s="145"/>
      <c r="D441" s="146"/>
      <c r="E441" s="147"/>
      <c r="F441" s="148"/>
      <c r="G441" s="149"/>
      <c r="H441" s="149"/>
      <c r="I441" s="150"/>
      <c r="J441" s="151"/>
      <c r="K441" s="149"/>
      <c r="L441" s="152"/>
      <c r="M441" s="147"/>
      <c r="N441" s="153"/>
      <c r="O441" s="153"/>
      <c r="P441" s="153"/>
      <c r="Q441" s="153"/>
      <c r="R441" s="154"/>
      <c r="S441" s="155"/>
      <c r="T441" s="143"/>
      <c r="U441" s="143"/>
      <c r="V441" s="143"/>
      <c r="W441" s="156"/>
      <c r="X441" s="156">
        <f t="shared" si="54"/>
        <v>0</v>
      </c>
      <c r="Y441" s="156"/>
      <c r="Z441" s="156">
        <f t="shared" si="55"/>
        <v>0</v>
      </c>
      <c r="AA441" s="156">
        <f t="shared" si="56"/>
        <v>0</v>
      </c>
      <c r="AB441" s="156">
        <f t="shared" si="57"/>
        <v>0</v>
      </c>
      <c r="AC441" s="156">
        <f t="shared" si="58"/>
        <v>0</v>
      </c>
      <c r="AD441" s="156">
        <f t="shared" si="59"/>
        <v>0</v>
      </c>
      <c r="AE441" s="157"/>
      <c r="AF441" s="158"/>
      <c r="AG441" s="159"/>
      <c r="AO441" s="186" t="str">
        <f>IF(X441&gt;0,IF(AE441="受託",項目値マスタ!$G$2,項目値マスタ!$G$3),"")</f>
        <v/>
      </c>
      <c r="AP441" s="186">
        <f t="shared" si="60"/>
        <v>7.0000000000000007E-2</v>
      </c>
    </row>
    <row r="442" spans="1:42" ht="21.75" customHeight="1">
      <c r="A442" s="145"/>
      <c r="B442" s="146"/>
      <c r="C442" s="145"/>
      <c r="D442" s="146"/>
      <c r="E442" s="147"/>
      <c r="F442" s="148"/>
      <c r="G442" s="149"/>
      <c r="H442" s="149"/>
      <c r="I442" s="150"/>
      <c r="J442" s="151"/>
      <c r="K442" s="149"/>
      <c r="L442" s="152"/>
      <c r="M442" s="147"/>
      <c r="N442" s="153"/>
      <c r="O442" s="153"/>
      <c r="P442" s="153"/>
      <c r="Q442" s="153"/>
      <c r="R442" s="154"/>
      <c r="S442" s="155"/>
      <c r="T442" s="143"/>
      <c r="U442" s="143"/>
      <c r="V442" s="143"/>
      <c r="W442" s="156"/>
      <c r="X442" s="156">
        <f t="shared" si="54"/>
        <v>0</v>
      </c>
      <c r="Y442" s="156"/>
      <c r="Z442" s="156">
        <f t="shared" si="55"/>
        <v>0</v>
      </c>
      <c r="AA442" s="156">
        <f t="shared" si="56"/>
        <v>0</v>
      </c>
      <c r="AB442" s="156">
        <f t="shared" si="57"/>
        <v>0</v>
      </c>
      <c r="AC442" s="156">
        <f t="shared" si="58"/>
        <v>0</v>
      </c>
      <c r="AD442" s="156">
        <f t="shared" si="59"/>
        <v>0</v>
      </c>
      <c r="AE442" s="157"/>
      <c r="AF442" s="158"/>
      <c r="AG442" s="159"/>
      <c r="AO442" s="186" t="str">
        <f>IF(X442&gt;0,IF(AE442="受託",項目値マスタ!$G$2,項目値マスタ!$G$3),"")</f>
        <v/>
      </c>
      <c r="AP442" s="186">
        <f t="shared" si="60"/>
        <v>7.0000000000000007E-2</v>
      </c>
    </row>
    <row r="443" spans="1:42" ht="21.75" customHeight="1">
      <c r="A443" s="145"/>
      <c r="B443" s="146"/>
      <c r="C443" s="145"/>
      <c r="D443" s="146"/>
      <c r="E443" s="147"/>
      <c r="F443" s="148"/>
      <c r="G443" s="149"/>
      <c r="H443" s="149"/>
      <c r="I443" s="150"/>
      <c r="J443" s="151"/>
      <c r="K443" s="149"/>
      <c r="L443" s="152"/>
      <c r="M443" s="147"/>
      <c r="N443" s="153"/>
      <c r="O443" s="153"/>
      <c r="P443" s="153"/>
      <c r="Q443" s="153"/>
      <c r="R443" s="154"/>
      <c r="S443" s="155"/>
      <c r="T443" s="143"/>
      <c r="U443" s="143"/>
      <c r="V443" s="143"/>
      <c r="W443" s="156"/>
      <c r="X443" s="156">
        <f t="shared" si="54"/>
        <v>0</v>
      </c>
      <c r="Y443" s="156"/>
      <c r="Z443" s="156">
        <f t="shared" si="55"/>
        <v>0</v>
      </c>
      <c r="AA443" s="156">
        <f t="shared" si="56"/>
        <v>0</v>
      </c>
      <c r="AB443" s="156">
        <f t="shared" si="57"/>
        <v>0</v>
      </c>
      <c r="AC443" s="156">
        <f t="shared" si="58"/>
        <v>0</v>
      </c>
      <c r="AD443" s="156">
        <f t="shared" si="59"/>
        <v>0</v>
      </c>
      <c r="AE443" s="157"/>
      <c r="AF443" s="158"/>
      <c r="AG443" s="159"/>
      <c r="AO443" s="186" t="str">
        <f>IF(X443&gt;0,IF(AE443="受託",項目値マスタ!$G$2,項目値マスタ!$G$3),"")</f>
        <v/>
      </c>
      <c r="AP443" s="186">
        <f t="shared" si="60"/>
        <v>7.0000000000000007E-2</v>
      </c>
    </row>
    <row r="444" spans="1:42" ht="21.75" customHeight="1">
      <c r="A444" s="145"/>
      <c r="B444" s="146"/>
      <c r="C444" s="145"/>
      <c r="D444" s="146"/>
      <c r="E444" s="147"/>
      <c r="F444" s="148"/>
      <c r="G444" s="149"/>
      <c r="H444" s="149"/>
      <c r="I444" s="150"/>
      <c r="J444" s="151"/>
      <c r="K444" s="149"/>
      <c r="L444" s="152"/>
      <c r="M444" s="147"/>
      <c r="N444" s="153"/>
      <c r="O444" s="153"/>
      <c r="P444" s="153"/>
      <c r="Q444" s="153"/>
      <c r="R444" s="154"/>
      <c r="S444" s="155"/>
      <c r="T444" s="143"/>
      <c r="U444" s="143"/>
      <c r="V444" s="143"/>
      <c r="W444" s="156"/>
      <c r="X444" s="156">
        <f t="shared" si="54"/>
        <v>0</v>
      </c>
      <c r="Y444" s="156"/>
      <c r="Z444" s="156">
        <f t="shared" si="55"/>
        <v>0</v>
      </c>
      <c r="AA444" s="156">
        <f t="shared" si="56"/>
        <v>0</v>
      </c>
      <c r="AB444" s="156">
        <f t="shared" si="57"/>
        <v>0</v>
      </c>
      <c r="AC444" s="156">
        <f t="shared" si="58"/>
        <v>0</v>
      </c>
      <c r="AD444" s="156">
        <f t="shared" si="59"/>
        <v>0</v>
      </c>
      <c r="AE444" s="157"/>
      <c r="AF444" s="158"/>
      <c r="AG444" s="159"/>
      <c r="AO444" s="186" t="str">
        <f>IF(X444&gt;0,IF(AE444="受託",項目値マスタ!$G$2,項目値マスタ!$G$3),"")</f>
        <v/>
      </c>
      <c r="AP444" s="186">
        <f t="shared" si="60"/>
        <v>7.0000000000000007E-2</v>
      </c>
    </row>
    <row r="445" spans="1:42" ht="21.75" customHeight="1">
      <c r="A445" s="145"/>
      <c r="B445" s="146"/>
      <c r="C445" s="145"/>
      <c r="D445" s="146"/>
      <c r="E445" s="147"/>
      <c r="F445" s="148"/>
      <c r="G445" s="149"/>
      <c r="H445" s="149"/>
      <c r="I445" s="150"/>
      <c r="J445" s="151"/>
      <c r="K445" s="149"/>
      <c r="L445" s="152"/>
      <c r="M445" s="147"/>
      <c r="N445" s="153"/>
      <c r="O445" s="153"/>
      <c r="P445" s="153"/>
      <c r="Q445" s="153"/>
      <c r="R445" s="154"/>
      <c r="S445" s="155"/>
      <c r="T445" s="143"/>
      <c r="U445" s="143"/>
      <c r="V445" s="143"/>
      <c r="W445" s="156"/>
      <c r="X445" s="156">
        <f t="shared" si="54"/>
        <v>0</v>
      </c>
      <c r="Y445" s="156"/>
      <c r="Z445" s="156">
        <f t="shared" si="55"/>
        <v>0</v>
      </c>
      <c r="AA445" s="156">
        <f t="shared" si="56"/>
        <v>0</v>
      </c>
      <c r="AB445" s="156">
        <f t="shared" si="57"/>
        <v>0</v>
      </c>
      <c r="AC445" s="156">
        <f t="shared" si="58"/>
        <v>0</v>
      </c>
      <c r="AD445" s="156">
        <f t="shared" si="59"/>
        <v>0</v>
      </c>
      <c r="AE445" s="157"/>
      <c r="AF445" s="158"/>
      <c r="AG445" s="159"/>
      <c r="AO445" s="186" t="str">
        <f>IF(X445&gt;0,IF(AE445="受託",項目値マスタ!$G$2,項目値マスタ!$G$3),"")</f>
        <v/>
      </c>
      <c r="AP445" s="186">
        <f t="shared" si="60"/>
        <v>7.0000000000000007E-2</v>
      </c>
    </row>
    <row r="446" spans="1:42" ht="21.75" customHeight="1">
      <c r="A446" s="145"/>
      <c r="B446" s="146"/>
      <c r="C446" s="145"/>
      <c r="D446" s="146"/>
      <c r="E446" s="147"/>
      <c r="F446" s="148"/>
      <c r="G446" s="149"/>
      <c r="H446" s="149"/>
      <c r="I446" s="150"/>
      <c r="J446" s="151"/>
      <c r="K446" s="149"/>
      <c r="L446" s="152"/>
      <c r="M446" s="147"/>
      <c r="N446" s="153"/>
      <c r="O446" s="153"/>
      <c r="P446" s="153"/>
      <c r="Q446" s="153"/>
      <c r="R446" s="154"/>
      <c r="S446" s="155"/>
      <c r="T446" s="143"/>
      <c r="U446" s="143"/>
      <c r="V446" s="143"/>
      <c r="W446" s="156"/>
      <c r="X446" s="156">
        <f t="shared" si="54"/>
        <v>0</v>
      </c>
      <c r="Y446" s="156"/>
      <c r="Z446" s="156">
        <f t="shared" si="55"/>
        <v>0</v>
      </c>
      <c r="AA446" s="156">
        <f t="shared" si="56"/>
        <v>0</v>
      </c>
      <c r="AB446" s="156">
        <f t="shared" si="57"/>
        <v>0</v>
      </c>
      <c r="AC446" s="156">
        <f t="shared" si="58"/>
        <v>0</v>
      </c>
      <c r="AD446" s="156">
        <f t="shared" si="59"/>
        <v>0</v>
      </c>
      <c r="AE446" s="157"/>
      <c r="AF446" s="158"/>
      <c r="AG446" s="159"/>
      <c r="AO446" s="186" t="str">
        <f>IF(X446&gt;0,IF(AE446="受託",項目値マスタ!$G$2,項目値マスタ!$G$3),"")</f>
        <v/>
      </c>
      <c r="AP446" s="186">
        <f t="shared" si="60"/>
        <v>7.0000000000000007E-2</v>
      </c>
    </row>
    <row r="447" spans="1:42" ht="21.75" customHeight="1">
      <c r="A447" s="145"/>
      <c r="B447" s="146"/>
      <c r="C447" s="145"/>
      <c r="D447" s="146"/>
      <c r="E447" s="147"/>
      <c r="F447" s="148"/>
      <c r="G447" s="149"/>
      <c r="H447" s="149"/>
      <c r="I447" s="150"/>
      <c r="J447" s="151"/>
      <c r="K447" s="149"/>
      <c r="L447" s="152"/>
      <c r="M447" s="147"/>
      <c r="N447" s="153"/>
      <c r="O447" s="153"/>
      <c r="P447" s="153"/>
      <c r="Q447" s="153"/>
      <c r="R447" s="154"/>
      <c r="S447" s="155"/>
      <c r="T447" s="143"/>
      <c r="U447" s="143"/>
      <c r="V447" s="143"/>
      <c r="W447" s="156"/>
      <c r="X447" s="156">
        <f t="shared" si="5"/>
        <v>0</v>
      </c>
      <c r="Y447" s="156"/>
      <c r="Z447" s="156">
        <f t="shared" si="6"/>
        <v>0</v>
      </c>
      <c r="AA447" s="156">
        <f t="shared" si="1"/>
        <v>0</v>
      </c>
      <c r="AB447" s="156">
        <f t="shared" si="2"/>
        <v>0</v>
      </c>
      <c r="AC447" s="156">
        <f t="shared" si="10"/>
        <v>0</v>
      </c>
      <c r="AD447" s="156">
        <f t="shared" si="11"/>
        <v>0</v>
      </c>
      <c r="AE447" s="157"/>
      <c r="AF447" s="158"/>
      <c r="AG447" s="159"/>
      <c r="AO447" s="186" t="str">
        <f>IF(X447&gt;0,IF(AE447="受託",項目値マスタ!$G$2,項目値マスタ!$G$3),"")</f>
        <v/>
      </c>
      <c r="AP447" s="186">
        <f t="shared" si="7"/>
        <v>7.0000000000000007E-2</v>
      </c>
    </row>
    <row r="448" spans="1:42" ht="21.75" customHeight="1">
      <c r="A448" s="145"/>
      <c r="B448" s="146"/>
      <c r="C448" s="145"/>
      <c r="D448" s="146"/>
      <c r="E448" s="147"/>
      <c r="F448" s="148"/>
      <c r="G448" s="149"/>
      <c r="H448" s="149"/>
      <c r="I448" s="150"/>
      <c r="J448" s="151"/>
      <c r="K448" s="149"/>
      <c r="L448" s="152"/>
      <c r="M448" s="147"/>
      <c r="N448" s="153"/>
      <c r="O448" s="153"/>
      <c r="P448" s="153"/>
      <c r="Q448" s="153"/>
      <c r="R448" s="154"/>
      <c r="S448" s="155"/>
      <c r="T448" s="143"/>
      <c r="U448" s="143"/>
      <c r="V448" s="143"/>
      <c r="W448" s="156"/>
      <c r="X448" s="156">
        <f t="shared" si="5"/>
        <v>0</v>
      </c>
      <c r="Y448" s="156"/>
      <c r="Z448" s="156">
        <f t="shared" si="6"/>
        <v>0</v>
      </c>
      <c r="AA448" s="156">
        <f t="shared" si="1"/>
        <v>0</v>
      </c>
      <c r="AB448" s="156">
        <f t="shared" si="2"/>
        <v>0</v>
      </c>
      <c r="AC448" s="156">
        <f t="shared" si="10"/>
        <v>0</v>
      </c>
      <c r="AD448" s="156">
        <f t="shared" si="11"/>
        <v>0</v>
      </c>
      <c r="AE448" s="157"/>
      <c r="AF448" s="158"/>
      <c r="AG448" s="159"/>
      <c r="AO448" s="186" t="str">
        <f>IF(X448&gt;0,IF(AE448="受託",項目値マスタ!$G$2,項目値マスタ!$G$3),"")</f>
        <v/>
      </c>
      <c r="AP448" s="186">
        <f t="shared" si="7"/>
        <v>7.0000000000000007E-2</v>
      </c>
    </row>
    <row r="449" spans="1:31" ht="27.75" customHeight="1">
      <c r="A449" s="146"/>
      <c r="B449" s="146"/>
      <c r="C449" s="146"/>
      <c r="D449" s="146"/>
      <c r="E449" s="147"/>
      <c r="F449" s="148"/>
      <c r="G449" s="149"/>
      <c r="H449" s="160" t="s">
        <v>160</v>
      </c>
      <c r="I449" s="150"/>
      <c r="J449" s="151"/>
      <c r="K449" s="160"/>
      <c r="L449" s="161"/>
      <c r="M449" s="147"/>
      <c r="N449" s="153"/>
      <c r="O449" s="153"/>
      <c r="P449" s="162">
        <f>SUBTOTAL(9,AH5:AH448)</f>
        <v>0</v>
      </c>
      <c r="Q449" s="162"/>
      <c r="R449" s="154">
        <f>SUBTOTAL(9,R5:R448)</f>
        <v>95.22999999999999</v>
      </c>
      <c r="S449" s="155">
        <f>SUBTOTAL(9,S5:S448)</f>
        <v>6050.3379999999997</v>
      </c>
      <c r="T449" s="143">
        <f>SUBTOTAL(9,T5:T448)</f>
        <v>0</v>
      </c>
      <c r="U449" s="143"/>
      <c r="V449" s="143"/>
      <c r="W449" s="143"/>
      <c r="X449" s="143">
        <f t="shared" ref="X449:AD449" si="61">SUBTOTAL(9,X5:X448)</f>
        <v>2177268</v>
      </c>
      <c r="Y449" s="143">
        <f t="shared" si="61"/>
        <v>0</v>
      </c>
      <c r="Z449" s="143">
        <f t="shared" si="61"/>
        <v>22610</v>
      </c>
      <c r="AA449" s="143">
        <f t="shared" si="61"/>
        <v>1809</v>
      </c>
      <c r="AB449" s="143">
        <f t="shared" si="61"/>
        <v>24419</v>
      </c>
      <c r="AC449" s="143">
        <f t="shared" si="61"/>
        <v>24419</v>
      </c>
      <c r="AD449" s="143">
        <f t="shared" si="61"/>
        <v>2152849</v>
      </c>
      <c r="AE449" s="163"/>
    </row>
  </sheetData>
  <autoFilter ref="A4:AM448" xr:uid="{00000000-0009-0000-0000-000003000000}"/>
  <mergeCells count="27">
    <mergeCell ref="E2:E4"/>
    <mergeCell ref="F2:I2"/>
    <mergeCell ref="J2:L2"/>
    <mergeCell ref="M2:M4"/>
    <mergeCell ref="N2:N4"/>
    <mergeCell ref="F3:F4"/>
    <mergeCell ref="G3:G4"/>
    <mergeCell ref="H3:H4"/>
    <mergeCell ref="I3:I4"/>
    <mergeCell ref="J3:J4"/>
    <mergeCell ref="K3:K4"/>
    <mergeCell ref="L3:L4"/>
    <mergeCell ref="O2:O4"/>
    <mergeCell ref="AD2:AD4"/>
    <mergeCell ref="AE2:AE4"/>
    <mergeCell ref="P2:P4"/>
    <mergeCell ref="Q2:Q4"/>
    <mergeCell ref="R2:R4"/>
    <mergeCell ref="S2:S4"/>
    <mergeCell ref="T2:T4"/>
    <mergeCell ref="U2:U4"/>
    <mergeCell ref="Z3:AB3"/>
    <mergeCell ref="AC3:AC4"/>
    <mergeCell ref="V2:V4"/>
    <mergeCell ref="W2:W4"/>
    <mergeCell ref="X2:X4"/>
    <mergeCell ref="Y2:AC2"/>
  </mergeCells>
  <phoneticPr fontId="7"/>
  <dataValidations count="1">
    <dataValidation type="list" allowBlank="1" showInputMessage="1" showErrorMessage="1" sqref="AE5:AE448" xr:uid="{00000000-0002-0000-0300-000000000000}">
      <formula1>"代理,請負代理,受託"</formula1>
    </dataValidation>
  </dataValidations>
  <printOptions horizontalCentered="1"/>
  <pageMargins left="0.59055118110236227" right="0" top="0.39370078740157483" bottom="0.19685039370078741" header="0.51181102362204722" footer="0.51181102362204722"/>
  <pageSetup paperSize="8" scale="91" orientation="landscape"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H19"/>
  <sheetViews>
    <sheetView workbookViewId="0">
      <selection activeCell="E9" sqref="E9"/>
    </sheetView>
  </sheetViews>
  <sheetFormatPr defaultRowHeight="13.5"/>
  <cols>
    <col min="1" max="1" width="3.5" style="26" bestFit="1" customWidth="1"/>
    <col min="2" max="4" width="12.125" style="26" customWidth="1"/>
    <col min="5" max="5" width="19.375" style="26" bestFit="1" customWidth="1"/>
    <col min="6" max="6" width="10.125" style="26" customWidth="1"/>
    <col min="7" max="8" width="14.625" style="26" customWidth="1"/>
    <col min="9" max="16384" width="9" style="26"/>
  </cols>
  <sheetData>
    <row r="1" spans="1:8">
      <c r="A1" s="167"/>
      <c r="B1" s="168" t="s">
        <v>102</v>
      </c>
      <c r="C1" s="168" t="s">
        <v>161</v>
      </c>
      <c r="D1" s="168" t="s">
        <v>69</v>
      </c>
      <c r="E1" s="378" t="s">
        <v>162</v>
      </c>
      <c r="F1" s="379"/>
      <c r="G1" s="378" t="s">
        <v>163</v>
      </c>
      <c r="H1" s="379"/>
    </row>
    <row r="2" spans="1:8">
      <c r="A2" s="169">
        <v>1</v>
      </c>
      <c r="B2" s="169" t="s">
        <v>164</v>
      </c>
      <c r="C2" s="169" t="s">
        <v>165</v>
      </c>
      <c r="D2" s="169" t="s">
        <v>83</v>
      </c>
      <c r="E2" s="169" t="s">
        <v>154</v>
      </c>
      <c r="F2" s="169" t="s">
        <v>79</v>
      </c>
      <c r="G2" s="169" t="s">
        <v>172</v>
      </c>
      <c r="H2" s="169" t="s">
        <v>173</v>
      </c>
    </row>
    <row r="3" spans="1:8">
      <c r="A3" s="169">
        <v>2</v>
      </c>
      <c r="B3" s="169" t="s">
        <v>166</v>
      </c>
      <c r="C3" s="169" t="s">
        <v>153</v>
      </c>
      <c r="D3" s="169" t="s">
        <v>78</v>
      </c>
      <c r="E3" s="169" t="s">
        <v>159</v>
      </c>
      <c r="F3" s="169" t="s">
        <v>79</v>
      </c>
      <c r="G3" s="169" t="s">
        <v>175</v>
      </c>
      <c r="H3" s="169" t="s">
        <v>176</v>
      </c>
    </row>
    <row r="4" spans="1:8">
      <c r="A4" s="169">
        <v>3</v>
      </c>
      <c r="B4" s="169" t="s">
        <v>167</v>
      </c>
      <c r="C4" s="169" t="s">
        <v>168</v>
      </c>
      <c r="D4" s="169" t="s">
        <v>79</v>
      </c>
      <c r="E4" s="169" t="s">
        <v>155</v>
      </c>
      <c r="F4" s="169" t="s">
        <v>82</v>
      </c>
      <c r="G4" s="169"/>
      <c r="H4" s="169"/>
    </row>
    <row r="5" spans="1:8">
      <c r="A5" s="169">
        <v>4</v>
      </c>
      <c r="B5" s="169"/>
      <c r="C5" s="169" t="s">
        <v>158</v>
      </c>
      <c r="D5" s="169" t="s">
        <v>80</v>
      </c>
      <c r="E5" s="169" t="s">
        <v>156</v>
      </c>
      <c r="F5" s="169" t="s">
        <v>78</v>
      </c>
      <c r="G5" s="169"/>
      <c r="H5" s="169"/>
    </row>
    <row r="6" spans="1:8">
      <c r="A6" s="169">
        <v>5</v>
      </c>
      <c r="B6" s="169"/>
      <c r="C6" s="169"/>
      <c r="D6" s="169" t="s">
        <v>81</v>
      </c>
      <c r="E6" s="169" t="s">
        <v>192</v>
      </c>
      <c r="F6" s="169" t="s">
        <v>81</v>
      </c>
      <c r="G6" s="169"/>
      <c r="H6" s="169"/>
    </row>
    <row r="7" spans="1:8">
      <c r="A7" s="169">
        <v>6</v>
      </c>
      <c r="B7" s="169"/>
      <c r="C7" s="169"/>
      <c r="D7" s="169" t="s">
        <v>82</v>
      </c>
      <c r="E7" s="169" t="s">
        <v>152</v>
      </c>
      <c r="F7" s="169" t="s">
        <v>190</v>
      </c>
      <c r="G7" s="169"/>
      <c r="H7" s="169"/>
    </row>
    <row r="8" spans="1:8">
      <c r="A8" s="169">
        <v>7</v>
      </c>
      <c r="B8" s="169"/>
      <c r="C8" s="169"/>
      <c r="D8" s="169"/>
      <c r="E8" s="169" t="s">
        <v>169</v>
      </c>
      <c r="F8" s="169"/>
      <c r="G8" s="169"/>
      <c r="H8" s="169"/>
    </row>
    <row r="9" spans="1:8">
      <c r="A9" s="169">
        <v>8</v>
      </c>
      <c r="B9" s="169"/>
      <c r="C9" s="169"/>
      <c r="D9" s="169"/>
      <c r="E9" s="169" t="s">
        <v>150</v>
      </c>
      <c r="F9" s="169" t="s">
        <v>80</v>
      </c>
      <c r="G9" s="169"/>
      <c r="H9" s="169"/>
    </row>
    <row r="10" spans="1:8">
      <c r="A10" s="169">
        <v>9</v>
      </c>
      <c r="B10" s="169"/>
      <c r="C10" s="169"/>
      <c r="D10" s="169"/>
      <c r="E10" s="169" t="s">
        <v>170</v>
      </c>
      <c r="F10" s="169" t="s">
        <v>83</v>
      </c>
      <c r="G10" s="169"/>
      <c r="H10" s="169"/>
    </row>
    <row r="11" spans="1:8">
      <c r="A11" s="169">
        <v>10</v>
      </c>
      <c r="B11" s="169"/>
      <c r="C11" s="169"/>
      <c r="D11" s="169"/>
      <c r="E11" s="169" t="s">
        <v>151</v>
      </c>
      <c r="F11" s="169" t="s">
        <v>83</v>
      </c>
      <c r="G11" s="169"/>
      <c r="H11" s="169"/>
    </row>
    <row r="12" spans="1:8">
      <c r="A12" s="169">
        <v>11</v>
      </c>
      <c r="B12" s="169"/>
      <c r="C12" s="169"/>
      <c r="D12" s="169"/>
      <c r="E12" s="169" t="s">
        <v>157</v>
      </c>
      <c r="F12" s="169" t="s">
        <v>83</v>
      </c>
      <c r="G12" s="169"/>
      <c r="H12" s="169"/>
    </row>
    <row r="13" spans="1:8">
      <c r="A13" s="169">
        <v>12</v>
      </c>
      <c r="B13" s="169"/>
      <c r="C13" s="169"/>
      <c r="D13" s="169"/>
      <c r="E13" s="169"/>
      <c r="F13" s="169"/>
      <c r="G13" s="169"/>
      <c r="H13" s="169"/>
    </row>
    <row r="14" spans="1:8">
      <c r="A14" s="169">
        <v>13</v>
      </c>
      <c r="B14" s="169"/>
      <c r="C14" s="169"/>
      <c r="D14" s="169"/>
      <c r="E14" s="169"/>
      <c r="F14" s="169"/>
      <c r="G14" s="169"/>
      <c r="H14" s="169"/>
    </row>
    <row r="15" spans="1:8">
      <c r="A15" s="169">
        <v>14</v>
      </c>
      <c r="B15" s="169"/>
      <c r="C15" s="169"/>
      <c r="D15" s="169"/>
      <c r="E15" s="169"/>
      <c r="F15" s="169"/>
      <c r="G15" s="169"/>
      <c r="H15" s="169"/>
    </row>
    <row r="16" spans="1:8">
      <c r="A16" s="169">
        <v>15</v>
      </c>
      <c r="B16" s="169"/>
      <c r="C16" s="169"/>
      <c r="D16" s="169"/>
      <c r="E16" s="169"/>
      <c r="F16" s="169"/>
      <c r="G16" s="169"/>
      <c r="H16" s="169"/>
    </row>
    <row r="17" spans="1:8">
      <c r="A17" s="169"/>
      <c r="B17" s="169"/>
      <c r="C17" s="169"/>
      <c r="D17" s="169"/>
      <c r="E17" s="169"/>
      <c r="F17" s="169"/>
      <c r="G17" s="169"/>
      <c r="H17" s="169"/>
    </row>
    <row r="18" spans="1:8">
      <c r="A18" s="169"/>
      <c r="B18" s="169"/>
      <c r="C18" s="169"/>
      <c r="D18" s="169"/>
      <c r="E18" s="169"/>
      <c r="F18" s="169"/>
      <c r="G18" s="169"/>
      <c r="H18" s="169"/>
    </row>
    <row r="19" spans="1:8">
      <c r="A19" s="169"/>
      <c r="B19" s="169"/>
      <c r="C19" s="169"/>
      <c r="D19" s="169"/>
      <c r="E19" s="169"/>
      <c r="F19" s="169"/>
      <c r="G19" s="169"/>
      <c r="H19" s="169"/>
    </row>
  </sheetData>
  <mergeCells count="2">
    <mergeCell ref="E1:F1"/>
    <mergeCell ref="G1:H1"/>
  </mergeCells>
  <phoneticPr fontId="7"/>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L32"/>
  <sheetViews>
    <sheetView view="pageBreakPreview" zoomScaleNormal="100" zoomScaleSheetLayoutView="100" workbookViewId="0">
      <selection activeCell="Q15" sqref="Q15"/>
    </sheetView>
  </sheetViews>
  <sheetFormatPr defaultRowHeight="20.25" customHeight="1"/>
  <cols>
    <col min="1" max="1" width="3.625" style="198" customWidth="1"/>
    <col min="2" max="2" width="9" style="198"/>
    <col min="3" max="3" width="6.625" style="198" customWidth="1"/>
    <col min="4" max="4" width="9.75" style="198" bestFit="1" customWidth="1"/>
    <col min="5" max="5" width="12.625" style="198" customWidth="1"/>
    <col min="6" max="6" width="0.875" style="198" customWidth="1"/>
    <col min="7" max="7" width="3.625" style="198" customWidth="1"/>
    <col min="8" max="8" width="12" style="198" customWidth="1"/>
    <col min="9" max="9" width="9.75" style="198" bestFit="1" customWidth="1"/>
    <col min="10" max="10" width="12.625" style="198" customWidth="1"/>
    <col min="11" max="11" width="6" style="198" customWidth="1"/>
    <col min="12" max="12" width="4.375" style="198" customWidth="1"/>
    <col min="13" max="16384" width="9" style="1"/>
  </cols>
  <sheetData>
    <row r="1" spans="1:12" ht="20.25" customHeight="1">
      <c r="A1" s="299"/>
      <c r="B1" s="299"/>
      <c r="C1" s="299"/>
      <c r="D1" s="299"/>
      <c r="E1" s="299"/>
      <c r="F1" s="299"/>
      <c r="G1" s="299"/>
      <c r="H1" s="299"/>
      <c r="I1" s="299"/>
      <c r="J1" s="299"/>
      <c r="K1" s="299"/>
      <c r="L1" s="299"/>
    </row>
    <row r="2" spans="1:12" ht="20.25" customHeight="1">
      <c r="A2" s="383"/>
      <c r="B2" s="383"/>
      <c r="C2" s="383"/>
      <c r="D2" s="383"/>
      <c r="E2" s="383"/>
      <c r="F2" s="383"/>
      <c r="G2" s="383"/>
      <c r="H2" s="383"/>
      <c r="I2" s="383"/>
      <c r="J2" s="383"/>
      <c r="K2" s="383"/>
      <c r="L2" s="383"/>
    </row>
    <row r="3" spans="1:12" ht="20.25" customHeight="1">
      <c r="A3" s="420" t="s">
        <v>399</v>
      </c>
      <c r="B3" s="420"/>
      <c r="C3" s="420"/>
      <c r="D3" s="420"/>
      <c r="E3" s="420"/>
      <c r="F3" s="420"/>
      <c r="G3" s="420"/>
      <c r="H3" s="420"/>
      <c r="I3" s="420"/>
      <c r="J3" s="420"/>
      <c r="K3" s="420"/>
      <c r="L3" s="420"/>
    </row>
    <row r="4" spans="1:12" ht="20.25" customHeight="1">
      <c r="A4" s="224" t="s">
        <v>400</v>
      </c>
      <c r="B4" s="224"/>
      <c r="C4" s="224"/>
      <c r="D4" s="224"/>
      <c r="E4" s="224"/>
      <c r="F4" s="224"/>
      <c r="G4" s="224"/>
      <c r="H4" s="224"/>
      <c r="I4" s="224"/>
      <c r="J4" s="224"/>
      <c r="K4" s="224"/>
    </row>
    <row r="5" spans="1:12" ht="17.25" customHeight="1">
      <c r="I5" s="224" t="str">
        <f>申請書!N8</f>
        <v>由利本荘市尾崎１７</v>
      </c>
      <c r="J5" s="224"/>
      <c r="K5" s="224"/>
    </row>
    <row r="6" spans="1:12" ht="17.25" customHeight="1">
      <c r="I6" s="224" t="str">
        <f>申請書!N9</f>
        <v>本荘　太郎</v>
      </c>
      <c r="J6" s="224"/>
      <c r="K6" s="224"/>
    </row>
    <row r="7" spans="1:12" ht="17.25" customHeight="1">
      <c r="I7" s="421"/>
      <c r="J7" s="421"/>
      <c r="K7" s="421"/>
    </row>
    <row r="8" spans="1:12" ht="20.25" customHeight="1">
      <c r="A8" s="224"/>
      <c r="B8" s="224"/>
      <c r="C8" s="224"/>
      <c r="D8" s="224"/>
      <c r="E8" s="224"/>
      <c r="F8" s="224"/>
      <c r="G8" s="224"/>
      <c r="H8" s="224"/>
      <c r="I8" s="224"/>
      <c r="J8" s="224"/>
      <c r="K8" s="224"/>
    </row>
    <row r="9" spans="1:12" ht="20.25" customHeight="1">
      <c r="A9" s="388" t="s">
        <v>51</v>
      </c>
      <c r="B9" s="388"/>
      <c r="C9" s="388"/>
      <c r="D9" s="388"/>
      <c r="E9" s="388"/>
      <c r="F9" s="388"/>
      <c r="G9" s="388"/>
      <c r="H9" s="388"/>
      <c r="I9" s="388"/>
      <c r="J9" s="388"/>
      <c r="K9" s="388"/>
      <c r="L9" s="388"/>
    </row>
    <row r="10" spans="1:12" ht="20.25" customHeight="1">
      <c r="A10" s="419"/>
      <c r="B10" s="419"/>
      <c r="C10" s="419"/>
      <c r="D10" s="419"/>
      <c r="E10" s="419"/>
      <c r="F10" s="419"/>
      <c r="G10" s="419"/>
      <c r="H10" s="419"/>
      <c r="I10" s="419"/>
      <c r="J10" s="419"/>
      <c r="K10" s="419"/>
      <c r="L10" s="419"/>
    </row>
    <row r="11" spans="1:12" ht="20.25" customHeight="1">
      <c r="A11" s="419" t="s">
        <v>401</v>
      </c>
      <c r="B11" s="419"/>
      <c r="C11" s="419"/>
      <c r="D11" s="419"/>
      <c r="E11" s="419"/>
      <c r="F11" s="419"/>
      <c r="G11" s="419"/>
      <c r="H11" s="419"/>
      <c r="I11" s="419"/>
      <c r="J11" s="419"/>
      <c r="K11" s="419"/>
      <c r="L11" s="419"/>
    </row>
    <row r="12" spans="1:12" ht="20.25" customHeight="1">
      <c r="A12" s="419" t="s">
        <v>402</v>
      </c>
      <c r="B12" s="419"/>
      <c r="C12" s="419"/>
      <c r="D12" s="419"/>
      <c r="E12" s="419"/>
      <c r="F12" s="419"/>
      <c r="G12" s="419"/>
      <c r="H12" s="419"/>
      <c r="I12" s="419"/>
      <c r="J12" s="419"/>
      <c r="K12" s="419"/>
      <c r="L12" s="419"/>
    </row>
    <row r="13" spans="1:12" ht="20.25" customHeight="1">
      <c r="A13" s="418"/>
      <c r="B13" s="418"/>
      <c r="C13" s="418"/>
      <c r="D13" s="418"/>
      <c r="E13" s="418"/>
      <c r="F13" s="418"/>
      <c r="G13" s="418"/>
      <c r="H13" s="418"/>
      <c r="I13" s="418"/>
      <c r="J13" s="418"/>
      <c r="K13" s="418"/>
      <c r="L13" s="418"/>
    </row>
    <row r="14" spans="1:12" ht="20.25" customHeight="1">
      <c r="A14" s="388" t="s">
        <v>41</v>
      </c>
      <c r="B14" s="388"/>
      <c r="C14" s="388"/>
      <c r="D14" s="388"/>
      <c r="E14" s="388"/>
      <c r="F14" s="388"/>
      <c r="G14" s="388"/>
      <c r="H14" s="388"/>
      <c r="I14" s="388"/>
      <c r="J14" s="388"/>
      <c r="K14" s="388"/>
      <c r="L14" s="388"/>
    </row>
    <row r="15" spans="1:12" ht="20.25" customHeight="1">
      <c r="A15" s="227"/>
      <c r="B15" s="227"/>
      <c r="C15" s="227"/>
      <c r="D15" s="227"/>
      <c r="E15" s="227"/>
      <c r="F15" s="227"/>
      <c r="G15" s="227"/>
      <c r="H15" s="227"/>
      <c r="I15" s="227"/>
      <c r="J15" s="227"/>
      <c r="K15" s="227"/>
      <c r="L15" s="227"/>
    </row>
    <row r="16" spans="1:12" ht="51.75" customHeight="1">
      <c r="A16" s="270" t="s">
        <v>30</v>
      </c>
      <c r="B16" s="270"/>
      <c r="C16" s="409" t="str">
        <f>申請書!I23</f>
        <v>松くい虫被害拡大防止事業</v>
      </c>
      <c r="D16" s="410"/>
      <c r="E16" s="410"/>
      <c r="F16" s="410"/>
      <c r="G16" s="410"/>
      <c r="H16" s="410"/>
      <c r="I16" s="410"/>
      <c r="J16" s="410"/>
      <c r="K16" s="410"/>
      <c r="L16" s="411"/>
    </row>
    <row r="17" spans="1:12" ht="31.5" customHeight="1">
      <c r="A17" s="391" t="s">
        <v>52</v>
      </c>
      <c r="B17" s="270" t="s">
        <v>53</v>
      </c>
      <c r="C17" s="270"/>
      <c r="D17" s="270"/>
      <c r="E17" s="270"/>
      <c r="F17" s="416"/>
      <c r="G17" s="235" t="s">
        <v>54</v>
      </c>
      <c r="H17" s="236"/>
      <c r="I17" s="236"/>
      <c r="J17" s="412"/>
      <c r="K17" s="235" t="s">
        <v>55</v>
      </c>
      <c r="L17" s="412"/>
    </row>
    <row r="18" spans="1:12" s="2" customFormat="1" ht="31.5" customHeight="1">
      <c r="A18" s="391"/>
      <c r="B18" s="270" t="s">
        <v>32</v>
      </c>
      <c r="C18" s="270"/>
      <c r="D18" s="210" t="s">
        <v>33</v>
      </c>
      <c r="E18" s="210" t="s">
        <v>56</v>
      </c>
      <c r="F18" s="305"/>
      <c r="G18" s="270" t="s">
        <v>32</v>
      </c>
      <c r="H18" s="270"/>
      <c r="I18" s="210" t="s">
        <v>33</v>
      </c>
      <c r="J18" s="210" t="s">
        <v>34</v>
      </c>
      <c r="K18" s="237"/>
      <c r="L18" s="413"/>
    </row>
    <row r="19" spans="1:12" s="19" customFormat="1" ht="20.25" customHeight="1">
      <c r="A19" s="391"/>
      <c r="B19" s="396" t="str">
        <f>申請書!V8</f>
        <v>伐倒処理</v>
      </c>
      <c r="C19" s="397"/>
      <c r="D19" s="394" t="str">
        <f>申請書!W8</f>
        <v>1式</v>
      </c>
      <c r="E19" s="392">
        <f>申請書!Y8</f>
        <v>123456</v>
      </c>
      <c r="F19" s="305"/>
      <c r="G19" s="396" t="str">
        <f>B19</f>
        <v>伐倒処理</v>
      </c>
      <c r="H19" s="397"/>
      <c r="I19" s="394" t="str">
        <f>D19</f>
        <v>1式</v>
      </c>
      <c r="J19" s="392">
        <f>E19</f>
        <v>123456</v>
      </c>
      <c r="K19" s="414"/>
      <c r="L19" s="415"/>
    </row>
    <row r="20" spans="1:12" s="19" customFormat="1" ht="20.25" customHeight="1">
      <c r="A20" s="391"/>
      <c r="B20" s="398"/>
      <c r="C20" s="399"/>
      <c r="D20" s="395"/>
      <c r="E20" s="393"/>
      <c r="F20" s="305"/>
      <c r="G20" s="398"/>
      <c r="H20" s="399"/>
      <c r="I20" s="395"/>
      <c r="J20" s="393"/>
      <c r="K20" s="380"/>
      <c r="L20" s="381"/>
    </row>
    <row r="21" spans="1:12" s="19" customFormat="1" ht="20.25" customHeight="1">
      <c r="A21" s="391"/>
      <c r="B21" s="288"/>
      <c r="C21" s="288"/>
      <c r="D21" s="211"/>
      <c r="E21" s="211"/>
      <c r="F21" s="305"/>
      <c r="G21" s="380"/>
      <c r="H21" s="381"/>
      <c r="I21" s="211"/>
      <c r="J21" s="211"/>
      <c r="K21" s="384"/>
      <c r="L21" s="385"/>
    </row>
    <row r="22" spans="1:12" s="19" customFormat="1" ht="20.25" customHeight="1">
      <c r="A22" s="391"/>
      <c r="B22" s="288"/>
      <c r="C22" s="288"/>
      <c r="D22" s="211"/>
      <c r="E22" s="211"/>
      <c r="F22" s="305"/>
      <c r="G22" s="380"/>
      <c r="H22" s="381"/>
      <c r="I22" s="211"/>
      <c r="J22" s="211"/>
      <c r="K22" s="384"/>
      <c r="L22" s="385"/>
    </row>
    <row r="23" spans="1:12" s="19" customFormat="1" ht="20.25" customHeight="1">
      <c r="A23" s="391"/>
      <c r="B23" s="288"/>
      <c r="C23" s="288"/>
      <c r="D23" s="211"/>
      <c r="E23" s="211"/>
      <c r="F23" s="305"/>
      <c r="G23" s="380"/>
      <c r="H23" s="381"/>
      <c r="I23" s="211"/>
      <c r="J23" s="211"/>
      <c r="K23" s="384"/>
      <c r="L23" s="385"/>
    </row>
    <row r="24" spans="1:12" s="19" customFormat="1" ht="20.25" customHeight="1">
      <c r="A24" s="391"/>
      <c r="B24" s="288"/>
      <c r="C24" s="288"/>
      <c r="D24" s="211"/>
      <c r="E24" s="211"/>
      <c r="F24" s="305"/>
      <c r="G24" s="380"/>
      <c r="H24" s="381"/>
      <c r="I24" s="211"/>
      <c r="J24" s="211"/>
      <c r="K24" s="384"/>
      <c r="L24" s="385"/>
    </row>
    <row r="25" spans="1:12" s="19" customFormat="1" ht="20.25" customHeight="1">
      <c r="A25" s="391"/>
      <c r="B25" s="288"/>
      <c r="C25" s="288"/>
      <c r="D25" s="211"/>
      <c r="E25" s="211"/>
      <c r="F25" s="305"/>
      <c r="G25" s="380"/>
      <c r="H25" s="381"/>
      <c r="I25" s="211"/>
      <c r="J25" s="211"/>
      <c r="K25" s="384"/>
      <c r="L25" s="385"/>
    </row>
    <row r="26" spans="1:12" s="19" customFormat="1" ht="20.25" customHeight="1">
      <c r="A26" s="391"/>
      <c r="B26" s="288"/>
      <c r="C26" s="288"/>
      <c r="D26" s="211"/>
      <c r="E26" s="211"/>
      <c r="F26" s="305"/>
      <c r="G26" s="380"/>
      <c r="H26" s="381"/>
      <c r="I26" s="211"/>
      <c r="J26" s="211"/>
      <c r="K26" s="384"/>
      <c r="L26" s="385"/>
    </row>
    <row r="27" spans="1:12" s="19" customFormat="1" ht="20.25" customHeight="1">
      <c r="A27" s="391"/>
      <c r="B27" s="288"/>
      <c r="C27" s="288"/>
      <c r="D27" s="211"/>
      <c r="E27" s="211"/>
      <c r="F27" s="305"/>
      <c r="G27" s="380"/>
      <c r="H27" s="381"/>
      <c r="I27" s="211"/>
      <c r="J27" s="211"/>
      <c r="K27" s="384"/>
      <c r="L27" s="385"/>
    </row>
    <row r="28" spans="1:12" s="19" customFormat="1" ht="20.25" customHeight="1">
      <c r="A28" s="391"/>
      <c r="B28" s="288"/>
      <c r="C28" s="288"/>
      <c r="D28" s="211"/>
      <c r="E28" s="211"/>
      <c r="F28" s="417"/>
      <c r="G28" s="380"/>
      <c r="H28" s="381"/>
      <c r="I28" s="211"/>
      <c r="J28" s="211"/>
      <c r="K28" s="384"/>
      <c r="L28" s="385"/>
    </row>
    <row r="29" spans="1:12" ht="39" customHeight="1">
      <c r="A29" s="386" t="s">
        <v>43</v>
      </c>
      <c r="B29" s="387"/>
      <c r="C29" s="387"/>
      <c r="D29" s="389" t="s">
        <v>404</v>
      </c>
      <c r="E29" s="390"/>
      <c r="G29" s="402" t="s">
        <v>57</v>
      </c>
      <c r="H29" s="212" t="s">
        <v>62</v>
      </c>
      <c r="I29" s="240" t="str">
        <f>DBCS(TEXT(申請書!AB8,"###,###,###"))</f>
        <v/>
      </c>
      <c r="J29" s="240"/>
      <c r="K29" s="240"/>
      <c r="L29" s="213" t="s">
        <v>64</v>
      </c>
    </row>
    <row r="30" spans="1:12" ht="39" customHeight="1">
      <c r="A30" s="386" t="s">
        <v>44</v>
      </c>
      <c r="B30" s="387"/>
      <c r="C30" s="387"/>
      <c r="D30" s="389" t="s">
        <v>403</v>
      </c>
      <c r="E30" s="390"/>
      <c r="G30" s="403"/>
      <c r="H30" s="214" t="s">
        <v>383</v>
      </c>
      <c r="I30" s="382" t="str">
        <f>DBCS(TEXT(申請書!AA8,"###,###,###"))</f>
        <v>１２３，４５６</v>
      </c>
      <c r="J30" s="383"/>
      <c r="K30" s="383"/>
      <c r="L30" s="215" t="s">
        <v>64</v>
      </c>
    </row>
    <row r="31" spans="1:12" ht="39" customHeight="1">
      <c r="A31" s="386" t="s">
        <v>58</v>
      </c>
      <c r="B31" s="387"/>
      <c r="C31" s="387"/>
      <c r="D31" s="389" t="s">
        <v>403</v>
      </c>
      <c r="E31" s="390"/>
      <c r="G31" s="403"/>
      <c r="H31" s="216" t="s">
        <v>63</v>
      </c>
      <c r="I31" s="242" t="str">
        <f>DBCS(TEXT(申請書!AE8,"###,###,###"))</f>
        <v/>
      </c>
      <c r="J31" s="242"/>
      <c r="K31" s="242"/>
      <c r="L31" s="217" t="s">
        <v>64</v>
      </c>
    </row>
    <row r="32" spans="1:12" ht="39" customHeight="1">
      <c r="A32" s="400" t="s">
        <v>59</v>
      </c>
      <c r="B32" s="401"/>
      <c r="C32" s="401"/>
      <c r="D32" s="405">
        <f>申請書!I29</f>
        <v>123456</v>
      </c>
      <c r="E32" s="406"/>
      <c r="F32" s="218"/>
      <c r="G32" s="404"/>
      <c r="H32" s="209" t="s">
        <v>24</v>
      </c>
      <c r="I32" s="407" t="str">
        <f>DBCS(TEXT(申請書!AF8,"###,###,###"))</f>
        <v>１２３，４５６</v>
      </c>
      <c r="J32" s="408"/>
      <c r="K32" s="408"/>
      <c r="L32" s="219" t="s">
        <v>64</v>
      </c>
    </row>
  </sheetData>
  <mergeCells count="68">
    <mergeCell ref="A1:L1"/>
    <mergeCell ref="A2:L2"/>
    <mergeCell ref="I6:K6"/>
    <mergeCell ref="A9:L9"/>
    <mergeCell ref="A13:L13"/>
    <mergeCell ref="A10:L10"/>
    <mergeCell ref="A11:L11"/>
    <mergeCell ref="A3:L3"/>
    <mergeCell ref="I5:K5"/>
    <mergeCell ref="I7:K7"/>
    <mergeCell ref="A12:L12"/>
    <mergeCell ref="A4:K4"/>
    <mergeCell ref="A8:K8"/>
    <mergeCell ref="I31:K31"/>
    <mergeCell ref="I32:K32"/>
    <mergeCell ref="A16:B16"/>
    <mergeCell ref="B17:E17"/>
    <mergeCell ref="C16:L16"/>
    <mergeCell ref="K17:L18"/>
    <mergeCell ref="B21:C21"/>
    <mergeCell ref="G21:H21"/>
    <mergeCell ref="J19:J20"/>
    <mergeCell ref="I19:I20"/>
    <mergeCell ref="G19:H20"/>
    <mergeCell ref="K19:L20"/>
    <mergeCell ref="G17:J17"/>
    <mergeCell ref="F17:F28"/>
    <mergeCell ref="G24:H24"/>
    <mergeCell ref="K21:L21"/>
    <mergeCell ref="A32:C32"/>
    <mergeCell ref="G29:G32"/>
    <mergeCell ref="G28:H28"/>
    <mergeCell ref="A31:C31"/>
    <mergeCell ref="A29:C29"/>
    <mergeCell ref="D31:E31"/>
    <mergeCell ref="D32:E32"/>
    <mergeCell ref="B22:C22"/>
    <mergeCell ref="B23:C23"/>
    <mergeCell ref="B24:C24"/>
    <mergeCell ref="B25:C25"/>
    <mergeCell ref="K26:L26"/>
    <mergeCell ref="K24:L24"/>
    <mergeCell ref="K25:L25"/>
    <mergeCell ref="G23:H23"/>
    <mergeCell ref="G25:H25"/>
    <mergeCell ref="K22:L22"/>
    <mergeCell ref="K23:L23"/>
    <mergeCell ref="G18:H18"/>
    <mergeCell ref="A30:C30"/>
    <mergeCell ref="A14:L14"/>
    <mergeCell ref="A15:L15"/>
    <mergeCell ref="B28:C28"/>
    <mergeCell ref="D29:E29"/>
    <mergeCell ref="D30:E30"/>
    <mergeCell ref="A17:A28"/>
    <mergeCell ref="B26:C26"/>
    <mergeCell ref="E19:E20"/>
    <mergeCell ref="D19:D20"/>
    <mergeCell ref="B19:C20"/>
    <mergeCell ref="B27:C27"/>
    <mergeCell ref="B18:C18"/>
    <mergeCell ref="G26:H26"/>
    <mergeCell ref="K27:L27"/>
    <mergeCell ref="G27:H27"/>
    <mergeCell ref="I29:K29"/>
    <mergeCell ref="I30:K30"/>
    <mergeCell ref="G22:H22"/>
    <mergeCell ref="K28:L28"/>
  </mergeCells>
  <phoneticPr fontId="4"/>
  <pageMargins left="0.78740157480314965" right="0.39370078740157483" top="0.78740157480314965"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B1:AF41"/>
  <sheetViews>
    <sheetView view="pageBreakPreview" topLeftCell="A12" zoomScaleNormal="100" zoomScaleSheetLayoutView="100" workbookViewId="0">
      <selection activeCell="AL9" sqref="AL9"/>
    </sheetView>
  </sheetViews>
  <sheetFormatPr defaultColWidth="2.625" defaultRowHeight="17.45" customHeight="1"/>
  <cols>
    <col min="1" max="22" width="2.625" style="6" customWidth="1"/>
    <col min="23" max="23" width="2.875" style="6" customWidth="1"/>
    <col min="24" max="16384" width="2.625" style="6"/>
  </cols>
  <sheetData>
    <row r="1" spans="2:32" ht="17.45" customHeight="1">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5"/>
    </row>
    <row r="2" spans="2:32" ht="28.5">
      <c r="B2" s="7"/>
      <c r="H2" s="432" t="s">
        <v>0</v>
      </c>
      <c r="I2" s="432"/>
      <c r="J2" s="432"/>
      <c r="K2" s="432"/>
      <c r="L2" s="432"/>
      <c r="M2" s="432"/>
      <c r="N2" s="432"/>
      <c r="O2" s="432"/>
      <c r="P2" s="432"/>
      <c r="Q2" s="432"/>
      <c r="R2" s="432"/>
      <c r="S2" s="432"/>
      <c r="T2" s="432"/>
      <c r="U2" s="432"/>
      <c r="V2" s="432"/>
      <c r="W2" s="432"/>
      <c r="X2" s="432"/>
      <c r="Y2" s="430"/>
      <c r="Z2" s="430"/>
      <c r="AA2" s="430"/>
      <c r="AB2" s="430"/>
      <c r="AC2" s="430"/>
      <c r="AD2" s="430"/>
      <c r="AE2" s="430"/>
      <c r="AF2" s="431"/>
    </row>
    <row r="3" spans="2:32" ht="17.45" customHeight="1">
      <c r="B3" s="7"/>
      <c r="AF3" s="8"/>
    </row>
    <row r="4" spans="2:32" ht="17.45" customHeight="1">
      <c r="B4" s="7"/>
      <c r="AF4" s="8"/>
    </row>
    <row r="5" spans="2:32" ht="17.45" customHeight="1">
      <c r="B5" s="7"/>
      <c r="AF5" s="8"/>
    </row>
    <row r="6" spans="2:32" ht="17.45" customHeight="1">
      <c r="B6" s="7"/>
      <c r="U6" s="423" t="s">
        <v>194</v>
      </c>
      <c r="V6" s="423"/>
      <c r="W6" s="423"/>
      <c r="X6" s="423"/>
      <c r="Y6" s="20" t="s">
        <v>27</v>
      </c>
      <c r="Z6" s="423"/>
      <c r="AA6" s="423"/>
      <c r="AB6" s="20" t="s">
        <v>1</v>
      </c>
      <c r="AC6" s="423"/>
      <c r="AD6" s="423"/>
      <c r="AE6" s="20" t="s">
        <v>29</v>
      </c>
      <c r="AF6" s="8"/>
    </row>
    <row r="7" spans="2:32" ht="17.45" customHeight="1">
      <c r="B7" s="7"/>
      <c r="AF7" s="8"/>
    </row>
    <row r="8" spans="2:32" ht="17.45" customHeight="1">
      <c r="B8" s="7"/>
      <c r="C8" s="6" t="s">
        <v>2</v>
      </c>
      <c r="AF8" s="8"/>
    </row>
    <row r="9" spans="2:32" ht="17.45" customHeight="1">
      <c r="B9" s="7"/>
      <c r="D9" s="423" t="s">
        <v>384</v>
      </c>
      <c r="E9" s="423"/>
      <c r="F9" s="423"/>
      <c r="G9" s="423"/>
      <c r="H9" s="423"/>
      <c r="I9" s="423"/>
      <c r="J9" s="423" t="s">
        <v>3</v>
      </c>
      <c r="K9" s="423"/>
      <c r="AF9" s="8"/>
    </row>
    <row r="10" spans="2:32" ht="17.45" customHeight="1">
      <c r="B10" s="7"/>
      <c r="AF10" s="8"/>
    </row>
    <row r="11" spans="2:32" ht="17.45" customHeight="1">
      <c r="B11" s="7"/>
      <c r="AF11" s="8"/>
    </row>
    <row r="12" spans="2:32" ht="17.45" customHeight="1">
      <c r="B12" s="7"/>
      <c r="Q12" s="423" t="s">
        <v>4</v>
      </c>
      <c r="R12" s="423"/>
      <c r="S12" s="423"/>
      <c r="U12" s="6" t="str">
        <f>申請書!N8</f>
        <v>由利本荘市尾崎１７</v>
      </c>
      <c r="AF12" s="8"/>
    </row>
    <row r="13" spans="2:32" ht="17.45" customHeight="1">
      <c r="B13" s="7"/>
      <c r="Q13" s="423" t="s">
        <v>397</v>
      </c>
      <c r="R13" s="423"/>
      <c r="S13" s="423"/>
      <c r="U13" s="6" t="str">
        <f>申請書!N9</f>
        <v>本荘　太郎</v>
      </c>
      <c r="AF13" s="8"/>
    </row>
    <row r="14" spans="2:32" ht="17.45" customHeight="1">
      <c r="B14" s="7"/>
      <c r="Q14" s="423"/>
      <c r="R14" s="423"/>
      <c r="S14" s="423"/>
      <c r="AF14" s="8"/>
    </row>
    <row r="15" spans="2:32" ht="17.45" customHeight="1">
      <c r="B15" s="7"/>
      <c r="AF15" s="8"/>
    </row>
    <row r="16" spans="2:32" ht="17.45" customHeight="1">
      <c r="B16" s="7"/>
      <c r="AF16" s="8"/>
    </row>
    <row r="17" spans="2:32" ht="17.45" customHeight="1">
      <c r="B17" s="7"/>
      <c r="AF17" s="8"/>
    </row>
    <row r="18" spans="2:32" ht="17.45" customHeight="1">
      <c r="B18" s="7"/>
      <c r="D18" s="6" t="s">
        <v>5</v>
      </c>
      <c r="AF18" s="8"/>
    </row>
    <row r="19" spans="2:32" ht="17.45" customHeight="1">
      <c r="B19" s="7"/>
      <c r="AF19" s="8"/>
    </row>
    <row r="20" spans="2:32" ht="17.45" customHeight="1">
      <c r="B20" s="7"/>
      <c r="AF20" s="8"/>
    </row>
    <row r="21" spans="2:32" ht="17.45" customHeight="1">
      <c r="B21" s="7"/>
      <c r="J21" s="428" t="s">
        <v>6</v>
      </c>
      <c r="K21" s="428"/>
      <c r="L21" s="428"/>
      <c r="M21" s="428"/>
      <c r="N21" s="428"/>
      <c r="O21" s="9"/>
      <c r="P21" s="9" t="s">
        <v>7</v>
      </c>
      <c r="Q21" s="429">
        <f>申請書!I29</f>
        <v>123456</v>
      </c>
      <c r="R21" s="429"/>
      <c r="S21" s="429"/>
      <c r="T21" s="429"/>
      <c r="U21" s="429"/>
      <c r="V21" s="429"/>
      <c r="W21" s="429"/>
      <c r="X21" s="429"/>
      <c r="Y21" s="10" t="s">
        <v>23</v>
      </c>
      <c r="AF21" s="8"/>
    </row>
    <row r="22" spans="2:32" ht="17.45" customHeight="1">
      <c r="B22" s="7"/>
      <c r="AF22" s="8"/>
    </row>
    <row r="23" spans="2:32" ht="17.45" customHeight="1">
      <c r="B23" s="7"/>
      <c r="AF23" s="8"/>
    </row>
    <row r="24" spans="2:32" ht="17.45" customHeight="1">
      <c r="B24" s="3"/>
      <c r="C24" s="4" t="s">
        <v>8</v>
      </c>
      <c r="D24" s="4"/>
      <c r="E24" s="11"/>
      <c r="F24" s="425" t="s">
        <v>9</v>
      </c>
      <c r="G24" s="425"/>
      <c r="H24" s="425"/>
      <c r="I24" s="425"/>
      <c r="J24" s="425"/>
      <c r="K24" s="425"/>
      <c r="L24" s="425"/>
      <c r="M24" s="12"/>
      <c r="N24" s="4"/>
      <c r="O24" s="4" t="s">
        <v>10</v>
      </c>
      <c r="P24" s="427">
        <f>Q21</f>
        <v>123456</v>
      </c>
      <c r="Q24" s="427"/>
      <c r="R24" s="427"/>
      <c r="S24" s="427"/>
      <c r="T24" s="427"/>
      <c r="U24" s="427"/>
      <c r="V24" s="427"/>
      <c r="W24" s="427"/>
      <c r="X24" s="4" t="s">
        <v>46</v>
      </c>
      <c r="Y24" s="4"/>
      <c r="Z24" s="4"/>
      <c r="AA24" s="4"/>
      <c r="AB24" s="4"/>
      <c r="AC24" s="4"/>
      <c r="AD24" s="4"/>
      <c r="AE24" s="4"/>
      <c r="AF24" s="5"/>
    </row>
    <row r="25" spans="2:32" ht="17.45" customHeight="1">
      <c r="B25" s="7"/>
      <c r="E25" s="11"/>
      <c r="F25" s="425" t="s">
        <v>11</v>
      </c>
      <c r="G25" s="425"/>
      <c r="H25" s="425"/>
      <c r="I25" s="425"/>
      <c r="J25" s="425"/>
      <c r="K25" s="425"/>
      <c r="L25" s="425"/>
      <c r="M25" s="12"/>
      <c r="N25" s="11"/>
      <c r="O25" s="13"/>
      <c r="P25" s="426">
        <v>0</v>
      </c>
      <c r="Q25" s="427"/>
      <c r="R25" s="427"/>
      <c r="S25" s="427"/>
      <c r="T25" s="427"/>
      <c r="U25" s="427"/>
      <c r="V25" s="427"/>
      <c r="W25" s="427"/>
      <c r="X25" s="13" t="s">
        <v>46</v>
      </c>
      <c r="Y25" s="13"/>
      <c r="Z25" s="13"/>
      <c r="AA25" s="13"/>
      <c r="AB25" s="13"/>
      <c r="AC25" s="13"/>
      <c r="AD25" s="13"/>
      <c r="AE25" s="13"/>
      <c r="AF25" s="12"/>
    </row>
    <row r="26" spans="2:32" ht="17.45" customHeight="1">
      <c r="B26" s="7"/>
      <c r="E26" s="11"/>
      <c r="F26" s="425" t="s">
        <v>12</v>
      </c>
      <c r="G26" s="425"/>
      <c r="H26" s="425"/>
      <c r="I26" s="425"/>
      <c r="J26" s="425"/>
      <c r="K26" s="425"/>
      <c r="L26" s="425"/>
      <c r="M26" s="12"/>
      <c r="N26" s="11"/>
      <c r="O26" s="13" t="s">
        <v>13</v>
      </c>
      <c r="P26" s="427">
        <f>Q21</f>
        <v>123456</v>
      </c>
      <c r="Q26" s="427"/>
      <c r="R26" s="427"/>
      <c r="S26" s="427"/>
      <c r="T26" s="427"/>
      <c r="U26" s="427"/>
      <c r="V26" s="427"/>
      <c r="W26" s="427"/>
      <c r="X26" s="13" t="s">
        <v>46</v>
      </c>
      <c r="Y26" s="13"/>
      <c r="Z26" s="13"/>
      <c r="AA26" s="13"/>
      <c r="AB26" s="13"/>
      <c r="AC26" s="13"/>
      <c r="AD26" s="13"/>
      <c r="AE26" s="13"/>
      <c r="AF26" s="12"/>
    </row>
    <row r="27" spans="2:32" ht="17.45" customHeight="1">
      <c r="B27" s="14"/>
      <c r="C27" s="9" t="s">
        <v>14</v>
      </c>
      <c r="D27" s="9"/>
      <c r="E27" s="11"/>
      <c r="F27" s="425" t="s">
        <v>15</v>
      </c>
      <c r="G27" s="425"/>
      <c r="H27" s="425"/>
      <c r="I27" s="425"/>
      <c r="J27" s="425"/>
      <c r="K27" s="425"/>
      <c r="L27" s="425"/>
      <c r="M27" s="12"/>
      <c r="N27" s="9"/>
      <c r="O27" s="9"/>
      <c r="P27" s="426">
        <v>0</v>
      </c>
      <c r="Q27" s="427"/>
      <c r="R27" s="427"/>
      <c r="S27" s="427"/>
      <c r="T27" s="427"/>
      <c r="U27" s="427"/>
      <c r="V27" s="427"/>
      <c r="W27" s="427"/>
      <c r="X27" s="9" t="s">
        <v>46</v>
      </c>
      <c r="Y27" s="9"/>
      <c r="Z27" s="9"/>
      <c r="AA27" s="9"/>
      <c r="AB27" s="9"/>
      <c r="AC27" s="9"/>
      <c r="AD27" s="9"/>
      <c r="AE27" s="9"/>
      <c r="AF27" s="15"/>
    </row>
    <row r="28" spans="2:32" ht="17.45" customHeight="1">
      <c r="B28" s="7"/>
      <c r="C28" s="423" t="s">
        <v>16</v>
      </c>
      <c r="D28" s="423"/>
      <c r="E28" s="423"/>
      <c r="F28" s="423"/>
      <c r="G28" s="423"/>
      <c r="AF28" s="8"/>
    </row>
    <row r="29" spans="2:32" ht="17.45" customHeight="1">
      <c r="B29" s="7"/>
      <c r="E29" s="6" t="e">
        <f>#REF!</f>
        <v>#REF!</v>
      </c>
      <c r="AF29" s="8"/>
    </row>
    <row r="30" spans="2:32" ht="17.45" customHeight="1">
      <c r="B30" s="7"/>
      <c r="AF30" s="8"/>
    </row>
    <row r="31" spans="2:32" ht="17.45" customHeight="1">
      <c r="B31" s="7"/>
      <c r="AF31" s="8"/>
    </row>
    <row r="32" spans="2:32" ht="17.45" customHeight="1">
      <c r="B32" s="16"/>
      <c r="C32" s="17"/>
      <c r="D32" s="17"/>
      <c r="E32" s="17"/>
      <c r="F32" s="17"/>
      <c r="G32" s="17" t="s">
        <v>405</v>
      </c>
      <c r="H32" s="17"/>
      <c r="I32" s="17"/>
      <c r="J32" s="17"/>
      <c r="K32" s="17"/>
      <c r="L32" s="17"/>
      <c r="M32" s="21"/>
      <c r="N32" s="17"/>
      <c r="O32" s="22"/>
      <c r="P32" s="22"/>
      <c r="Q32" s="17"/>
      <c r="R32" s="23"/>
      <c r="S32" s="23"/>
      <c r="T32" s="24"/>
      <c r="U32" s="24"/>
      <c r="V32" s="24"/>
      <c r="W32" s="24"/>
      <c r="X32" s="22"/>
      <c r="Y32" s="22"/>
      <c r="Z32" s="17"/>
      <c r="AA32" s="17"/>
      <c r="AB32" s="17"/>
      <c r="AC32" s="17"/>
      <c r="AD32" s="17"/>
      <c r="AE32" s="17"/>
      <c r="AF32" s="18"/>
    </row>
    <row r="33" spans="2:32" ht="17.45" customHeight="1">
      <c r="B33" s="11"/>
      <c r="C33" s="425" t="s">
        <v>17</v>
      </c>
      <c r="D33" s="425"/>
      <c r="E33" s="425"/>
      <c r="F33" s="425"/>
      <c r="G33" s="425"/>
      <c r="H33" s="425"/>
      <c r="I33" s="13"/>
      <c r="J33" s="11"/>
      <c r="K33" s="208" t="s">
        <v>18</v>
      </c>
      <c r="L33" s="13"/>
      <c r="M33" s="13"/>
      <c r="N33" s="13"/>
      <c r="O33" s="13"/>
      <c r="P33" s="13"/>
      <c r="Q33" s="13"/>
      <c r="R33" s="13"/>
      <c r="S33" s="13"/>
      <c r="T33" s="13"/>
      <c r="U33" s="13"/>
      <c r="V33" s="13"/>
      <c r="W33" s="13"/>
      <c r="X33" s="13"/>
      <c r="Y33" s="13"/>
      <c r="Z33" s="13"/>
      <c r="AA33" s="13"/>
      <c r="AB33" s="13"/>
      <c r="AC33" s="13"/>
      <c r="AD33" s="13"/>
      <c r="AE33" s="13"/>
      <c r="AF33" s="12"/>
    </row>
    <row r="34" spans="2:32" ht="17.45" customHeight="1">
      <c r="B34" s="11"/>
      <c r="C34" s="425" t="s">
        <v>19</v>
      </c>
      <c r="D34" s="425"/>
      <c r="E34" s="425"/>
      <c r="F34" s="425"/>
      <c r="G34" s="425"/>
      <c r="H34" s="425"/>
      <c r="I34" s="13"/>
      <c r="J34" s="11"/>
      <c r="K34" s="13" t="s">
        <v>391</v>
      </c>
      <c r="L34" s="13"/>
      <c r="M34" s="13"/>
      <c r="N34" s="13"/>
      <c r="O34" s="13"/>
      <c r="P34" s="13"/>
      <c r="Q34" s="13"/>
      <c r="R34" s="13"/>
      <c r="S34" s="13"/>
      <c r="T34" s="13"/>
      <c r="U34" s="13"/>
      <c r="V34" s="13"/>
      <c r="W34" s="13"/>
      <c r="X34" s="13"/>
      <c r="Y34" s="13"/>
      <c r="Z34" s="13"/>
      <c r="AA34" s="13"/>
      <c r="AB34" s="13"/>
      <c r="AC34" s="13"/>
      <c r="AD34" s="13"/>
      <c r="AE34" s="13"/>
      <c r="AF34" s="12"/>
    </row>
    <row r="35" spans="2:32" ht="17.45" customHeight="1">
      <c r="B35" s="11"/>
      <c r="C35" s="425" t="s">
        <v>20</v>
      </c>
      <c r="D35" s="425"/>
      <c r="E35" s="425"/>
      <c r="F35" s="425"/>
      <c r="G35" s="425"/>
      <c r="H35" s="425"/>
      <c r="I35" s="13"/>
      <c r="J35" s="11"/>
      <c r="K35" s="13" t="s">
        <v>392</v>
      </c>
      <c r="L35" s="13"/>
      <c r="M35" s="13"/>
      <c r="N35" s="13"/>
      <c r="O35" s="13"/>
      <c r="P35" s="13"/>
      <c r="Q35" s="13"/>
      <c r="R35" s="13"/>
      <c r="S35" s="13"/>
      <c r="T35" s="13"/>
      <c r="U35" s="13"/>
      <c r="V35" s="13"/>
      <c r="W35" s="13"/>
      <c r="X35" s="13"/>
      <c r="Y35" s="13"/>
      <c r="Z35" s="13"/>
      <c r="AA35" s="13"/>
      <c r="AB35" s="13"/>
      <c r="AC35" s="13"/>
      <c r="AD35" s="13"/>
      <c r="AE35" s="13"/>
      <c r="AF35" s="12"/>
    </row>
    <row r="36" spans="2:32" ht="17.45" customHeight="1">
      <c r="B36" s="11"/>
      <c r="C36" s="425" t="s">
        <v>21</v>
      </c>
      <c r="D36" s="425"/>
      <c r="E36" s="425"/>
      <c r="F36" s="425"/>
      <c r="G36" s="425"/>
      <c r="H36" s="425"/>
      <c r="I36" s="13"/>
      <c r="J36" s="11"/>
      <c r="K36" s="422" t="s">
        <v>393</v>
      </c>
      <c r="L36" s="422"/>
      <c r="M36" s="422"/>
      <c r="N36" s="422"/>
      <c r="O36" s="207" t="s">
        <v>394</v>
      </c>
      <c r="P36" s="13"/>
      <c r="Q36" s="13"/>
      <c r="R36" s="13"/>
      <c r="S36" s="13"/>
      <c r="T36" s="13"/>
      <c r="U36" s="13"/>
      <c r="V36" s="13"/>
      <c r="W36" s="13"/>
      <c r="X36" s="13"/>
      <c r="Y36" s="13"/>
      <c r="Z36" s="13"/>
      <c r="AA36" s="13"/>
      <c r="AB36" s="13"/>
      <c r="AC36" s="13"/>
      <c r="AD36" s="13"/>
      <c r="AE36" s="13"/>
      <c r="AF36" s="12"/>
    </row>
    <row r="37" spans="2:32" ht="17.45" customHeight="1">
      <c r="B37" s="424" t="s">
        <v>22</v>
      </c>
      <c r="C37" s="423"/>
      <c r="D37" s="423"/>
      <c r="E37" s="423"/>
      <c r="AF37" s="8"/>
    </row>
    <row r="38" spans="2:32" ht="17.45" customHeight="1">
      <c r="B38" s="7"/>
      <c r="AF38" s="8"/>
    </row>
    <row r="39" spans="2:32" ht="17.45" customHeight="1">
      <c r="B39" s="7"/>
      <c r="AF39" s="8"/>
    </row>
    <row r="40" spans="2:32" ht="17.45" customHeight="1">
      <c r="B40" s="7"/>
      <c r="AF40" s="8"/>
    </row>
    <row r="41" spans="2:32" ht="17.45" customHeight="1">
      <c r="B41" s="14"/>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15"/>
    </row>
  </sheetData>
  <mergeCells count="28">
    <mergeCell ref="Y2:AF2"/>
    <mergeCell ref="H2:X2"/>
    <mergeCell ref="AC6:AD6"/>
    <mergeCell ref="Z6:AA6"/>
    <mergeCell ref="U6:V6"/>
    <mergeCell ref="W6:X6"/>
    <mergeCell ref="D9:I9"/>
    <mergeCell ref="Q14:S14"/>
    <mergeCell ref="J9:K9"/>
    <mergeCell ref="J21:N21"/>
    <mergeCell ref="Q12:S12"/>
    <mergeCell ref="Q13:S13"/>
    <mergeCell ref="Q21:X21"/>
    <mergeCell ref="P25:W25"/>
    <mergeCell ref="P26:W26"/>
    <mergeCell ref="P27:W27"/>
    <mergeCell ref="F24:L24"/>
    <mergeCell ref="P24:W24"/>
    <mergeCell ref="F25:L25"/>
    <mergeCell ref="F26:L26"/>
    <mergeCell ref="F27:L27"/>
    <mergeCell ref="K36:N36"/>
    <mergeCell ref="C28:G28"/>
    <mergeCell ref="B37:E37"/>
    <mergeCell ref="C33:H33"/>
    <mergeCell ref="C34:H34"/>
    <mergeCell ref="C35:H35"/>
    <mergeCell ref="C36:H36"/>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申請書</vt:lpstr>
      <vt:lpstr>集計表</vt:lpstr>
      <vt:lpstr>内訳(印刷)</vt:lpstr>
      <vt:lpstr>内訳(入力用)</vt:lpstr>
      <vt:lpstr>項目値マスタ</vt:lpstr>
      <vt:lpstr>実績書</vt:lpstr>
      <vt:lpstr>請求書</vt:lpstr>
      <vt:lpstr>実績書!Print_Area</vt:lpstr>
      <vt:lpstr>集計表!Print_Area</vt:lpstr>
      <vt:lpstr>申請書!Print_Area</vt:lpstr>
      <vt:lpstr>請求書!Print_Area</vt:lpstr>
      <vt:lpstr>'内訳(印刷)'!Print_Area</vt:lpstr>
      <vt:lpstr>'内訳(入力用)'!Print_Area</vt:lpstr>
      <vt:lpstr>集計表!Print_Titles</vt:lpstr>
      <vt:lpstr>'内訳(印刷)'!Print_Titles</vt:lpstr>
      <vt:lpstr>'内訳(入力用)'!Print_Titles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HONJYO17</dc:creator>
  <cp:lastModifiedBy>伊藤　孝幸（農山漁村振興課）</cp:lastModifiedBy>
  <cp:lastPrinted>2023-07-28T06:29:06Z</cp:lastPrinted>
  <dcterms:created xsi:type="dcterms:W3CDTF">2009-08-25T09:40:57Z</dcterms:created>
  <dcterms:modified xsi:type="dcterms:W3CDTF">2023-07-28T07:23:40Z</dcterms:modified>
</cp:coreProperties>
</file>