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hhpfi01\由利本荘市\1000000000-市長部局\1005000000-総務部\1005100000-財政課\移行\41 諸調査\公営企業\H29調査・通知等\(20180129)公営企業に係る「経営比較分析表」の分析等について\提出\"/>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Q6" i="5"/>
  <c r="W10" i="4" s="1"/>
  <c r="P6" i="5"/>
  <c r="O6" i="5"/>
  <c r="N6" i="5"/>
  <c r="B10" i="4" s="1"/>
  <c r="M6" i="5"/>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D10" i="4"/>
  <c r="P10" i="4"/>
  <c r="I10" i="4"/>
  <c r="AL8" i="4"/>
  <c r="P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<sst xmlns="http://schemas.openxmlformats.org/spreadsheetml/2006/main" count="240" uniqueCount="125">
  <si>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</si>
  <si>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</si>
  <si>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</si>
  <si>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</si>
  <si>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</si>
  <si>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</si>
  <si>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</si>
  <si>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</si>
  <si>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</si>
  <si>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</si>
  <si>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</si>
  <si>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</si>
  <si>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</si>
  <si>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</si>
  <si>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</si>
  <si>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</si>
  <si>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</si>
  <si>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</si>
  <si>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</si>
  <si>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</si>
  <si>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</si>
  <si>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</si>
  <si>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</si>
  <si>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</si>
  <si>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</si>
  <si>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</si>
  <si>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</si>
  <si>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</si>
  <si>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</si>
  <si>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</si>
  <si>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</si>
  <si>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</si>
  <si>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</si>
  <si>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</si>
  <si>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</si>
  <si>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</si>
  <si>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</si>
  <si>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</si>
  <si>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</si>
  <si>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</si>
  <si>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</si>
  <si>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</si>
  <si>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</si>
  <si>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</si>
  <si>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</si>
  <si>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</si>
  <si>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</si>
  <si>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</si>
  <si>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</si>
  <si>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</si>
  <si>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</si>
  <si>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</si>
  <si>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</si>
  <si>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</si>
  <si>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</si>
  <si>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</si>
  <si>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</si>
  <si>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</si>
  <si>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</si>
  <si>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</si>
  <si>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</si>
  <si>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</si>
  <si>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</si>
  <si>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</si>
  <si>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</si>
  <si>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</si>
  <si>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</si>
  <si>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</si>
  <si>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</si>
  <si>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</si>
  <si>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</si>
  <si>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</si>
  <si>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</si>
  <si>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</si>
  <si>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</si>
  <si>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</si>
  <si>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</si>
  <si>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</si>
  <si>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</si>
  <si>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</si>
  <si>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</si>
  <si>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</si>
  <si>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</si>
  <si>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</si>
  <si>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</si>
  <si>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</si>
  <si>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</si>
  <si>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</si>
  <si>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</si>
  <si>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</si>
  <si>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</si>
  <si>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</si>
  <si>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</si>
  <si>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</si>
  <si>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</si>
  <si>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</si>
  <si>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</si>
  <si>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</si>
  <si>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</si>
  <si>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</si>
  <si>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</si>
  <si>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</si>
  <si>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</si>
  <si>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</si>
  <si>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</si>
  <si>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</si>
  <si>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</si>
  <si>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</si>
  <si>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</si>
  <si>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秋田県　由利本荘市</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</si>
  <si>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</si>
  <si>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</si>
  <si>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</si>
  <si>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</si>
  <si>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</si>
  <si>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</si>
  <si>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</si>
  <si>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</si>
  <si>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</si>
  <si>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</si>
  <si>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</si>
  <si>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r>
      <t xml:space="preserve">①前年度比較すると改善しているものの、１００％未満であることから単年度収支が赤字である。地方債償還金が高水準であり大幅な改善が見込めないことから、より一層の経費削減、収入確保に努める必要がある。
</t>
    </r>
    <r>
      <rPr>
        <sz val="11"/>
        <rFont val="ＭＳ ゴシック"/>
        <family val="3"/>
        <charset val="128"/>
      </rPr>
      <t>④長寿命化事業において、企業債発行はするものの企業債残高は減少していくと見込んでいるが、類似団体に比較し本比率が高く、より一層の使用料収入の確保に努める必要がある。</t>
    </r>
    <r>
      <rPr>
        <sz val="11"/>
        <color rgb="FFFF0000"/>
        <rFont val="ＭＳ ゴシック"/>
        <family val="3"/>
        <charset val="128"/>
      </rPr>
      <t xml:space="preserve">
</t>
    </r>
    <r>
      <rPr>
        <sz val="11"/>
        <color theme="1"/>
        <rFont val="ＭＳ ゴシック"/>
        <family val="3"/>
        <charset val="128"/>
      </rPr>
      <t xml:space="preserve">
⑤⑥類似団体よりも汚水処理原価が低く、経費回収率が高く優位となっているが、汚水処理原価が年々上昇傾向にあることから、汚水処理原価を抑制していく必要がある。
⑦⑧はともに改善傾向にあるものの、人口が減少していくなか、処理施設の統廃合等による維持管理費の削減など経営改善を図る必要がある。</t>
    </r>
    <rPh sb="1" eb="4">
      <t>ゼンネンド</t>
    </rPh>
    <rPh sb="111" eb="114">
      <t>キギョウサイ</t>
    </rPh>
    <rPh sb="114" eb="116">
      <t>ハッコウ</t>
    </rPh>
    <rPh sb="122" eb="125">
      <t>キギョウサイ</t>
    </rPh>
    <rPh sb="125" eb="127">
      <t>ザンダカ</t>
    </rPh>
    <rPh sb="128" eb="130">
      <t>ゲンショウ</t>
    </rPh>
    <rPh sb="135" eb="137">
      <t>ミコ</t>
    </rPh>
    <rPh sb="160" eb="162">
      <t>イッソウ</t>
    </rPh>
    <rPh sb="163" eb="166">
      <t>シヨウリョウ</t>
    </rPh>
    <rPh sb="166" eb="168">
      <t>シュウニュウ</t>
    </rPh>
    <rPh sb="169" eb="171">
      <t>カクホ</t>
    </rPh>
    <rPh sb="172" eb="173">
      <t>ツト</t>
    </rPh>
    <rPh sb="175" eb="177">
      <t>ヒツヨウ</t>
    </rPh>
    <rPh sb="185" eb="187">
      <t>ルイジ</t>
    </rPh>
    <rPh sb="187" eb="189">
      <t>ダンタイ</t>
    </rPh>
    <rPh sb="192" eb="194">
      <t>オスイ</t>
    </rPh>
    <rPh sb="194" eb="196">
      <t>ショリ</t>
    </rPh>
    <rPh sb="196" eb="198">
      <t>ゲンカ</t>
    </rPh>
    <rPh sb="199" eb="200">
      <t>ヒク</t>
    </rPh>
    <rPh sb="202" eb="204">
      <t>ケイヒ</t>
    </rPh>
    <rPh sb="204" eb="207">
      <t>カイシュウリツ</t>
    </rPh>
    <rPh sb="208" eb="209">
      <t>タカ</t>
    </rPh>
    <rPh sb="210" eb="212">
      <t>ユウイ</t>
    </rPh>
    <rPh sb="220" eb="222">
      <t>オスイ</t>
    </rPh>
    <rPh sb="222" eb="224">
      <t>ショリ</t>
    </rPh>
    <rPh sb="224" eb="226">
      <t>ゲンカ</t>
    </rPh>
    <rPh sb="227" eb="229">
      <t>ネンネン</t>
    </rPh>
    <rPh sb="229" eb="231">
      <t>ジョウショウ</t>
    </rPh>
    <rPh sb="231" eb="233">
      <t>ケイコウ</t>
    </rPh>
    <rPh sb="268" eb="270">
      <t>カイゼン</t>
    </rPh>
    <rPh sb="270" eb="272">
      <t>ケイコウ</t>
    </rPh>
    <phoneticPr fontId="7"/>
  </si>
  <si>
    <t>管渠耐用年数まで至っていないが、将来の改築等を見据え財源を確保しつつ、投資計画に沿った更新を行う必要がある。</t>
    <rPh sb="0" eb="2">
      <t>カンキョ</t>
    </rPh>
    <rPh sb="2" eb="4">
      <t>タイヨウ</t>
    </rPh>
    <rPh sb="4" eb="6">
      <t>ネンスウ</t>
    </rPh>
    <rPh sb="8" eb="9">
      <t>イタ</t>
    </rPh>
    <rPh sb="16" eb="18">
      <t>ショウライ</t>
    </rPh>
    <rPh sb="19" eb="21">
      <t>カイチク</t>
    </rPh>
    <rPh sb="21" eb="22">
      <t>トウ</t>
    </rPh>
    <rPh sb="23" eb="25">
      <t>ミス</t>
    </rPh>
    <rPh sb="26" eb="28">
      <t>ザイゲン</t>
    </rPh>
    <rPh sb="29" eb="31">
      <t>カクホ</t>
    </rPh>
    <rPh sb="35" eb="37">
      <t>トウシ</t>
    </rPh>
    <rPh sb="37" eb="39">
      <t>ケイカク</t>
    </rPh>
    <rPh sb="40" eb="41">
      <t>ソ</t>
    </rPh>
    <rPh sb="43" eb="45">
      <t>コウシン</t>
    </rPh>
    <rPh sb="46" eb="47">
      <t>オコナ</t>
    </rPh>
    <rPh sb="48" eb="50">
      <t>ヒツヨウ</t>
    </rPh>
    <phoneticPr fontId="7"/>
  </si>
  <si>
    <t xml:space="preserve"> 今後、施設の老朽化に伴う更新事業が増加することを踏まえると、更新に係る費用と経営状況を的確に把握し、健全・効率的な経営を維持しつつ計画的な施設の更新を行う必要がある。
 また、平成32年度より公営企業会計へ移行を予定しており、経営状況を的確に把握し経営改善や経営判断を行いつつ、水洗化率の向上や処理施設の統廃合による維持管理費の削減等を積極的に推進することが必要である。</t>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</si>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</sst>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20207768"/>
        <c:axId val="620208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620207768"/>
        <c:axId val="620208552"/>
      </c:lineChart>
      <c:dateAx>
        <c:axId val="620207768"/>
        <c:scaling>
          <c:orientation val="minMax"/>
        </c:scaling>
        <c:delete val="1"/>
        <c:axPos val="b"/>
        <c:numFmt formatCode="ge" sourceLinked="1"/>
        <c:majorTickMark val="none"/>
        <c:minorTickMark val="none"/>
        <c:tickLblPos val="none"/>
        <c:crossAx val="620208552"/>
        <c:crosses val="autoZero"/>
        <c:auto val="1"/>
        <c:lblOffset val="100"/>
        <c:baseTimeUnit val="years"/>
      </c:dateAx>
      <c:valAx>
        <c:axId val="620208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0207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54.55</c:v>
                </c:pt>
                <c:pt idx="1">
                  <c:v>59.95</c:v>
                </c:pt>
                <c:pt idx="2">
                  <c:v>56.61</c:v>
                </c:pt>
                <c:pt idx="3">
                  <c:v>62.02</c:v>
                </c:pt>
                <c:pt idx="4">
                  <c:v>65.81</c:v>
                </c:pt>
              </c:numCache>
            </c:numRef>
          </c:val>
        </c:ser>
        <c:dLbls>
          <c:showLegendKey val="0"/>
          <c:showVal val="0"/>
          <c:showCatName val="0"/>
          <c:showSerName val="0"/>
          <c:showPercent val="0"/>
          <c:showBubbleSize val="0"/>
        </c:dLbls>
        <c:gapWidth val="150"/>
        <c:axId val="479794400"/>
        <c:axId val="134019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479794400"/>
        <c:axId val="134019384"/>
      </c:lineChart>
      <c:dateAx>
        <c:axId val="479794400"/>
        <c:scaling>
          <c:orientation val="minMax"/>
        </c:scaling>
        <c:delete val="1"/>
        <c:axPos val="b"/>
        <c:numFmt formatCode="ge" sourceLinked="1"/>
        <c:majorTickMark val="none"/>
        <c:minorTickMark val="none"/>
        <c:tickLblPos val="none"/>
        <c:crossAx val="134019384"/>
        <c:crosses val="autoZero"/>
        <c:auto val="1"/>
        <c:lblOffset val="100"/>
        <c:baseTimeUnit val="years"/>
      </c:dateAx>
      <c:valAx>
        <c:axId val="134019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979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83.83</c:v>
                </c:pt>
                <c:pt idx="1">
                  <c:v>85.06</c:v>
                </c:pt>
                <c:pt idx="2">
                  <c:v>83.75</c:v>
                </c:pt>
                <c:pt idx="3">
                  <c:v>84.13</c:v>
                </c:pt>
                <c:pt idx="4">
                  <c:v>85.59</c:v>
                </c:pt>
              </c:numCache>
            </c:numRef>
          </c:val>
        </c:ser>
        <c:dLbls>
          <c:showLegendKey val="0"/>
          <c:showVal val="0"/>
          <c:showCatName val="0"/>
          <c:showSerName val="0"/>
          <c:showPercent val="0"/>
          <c:showBubbleSize val="0"/>
        </c:dLbls>
        <c:gapWidth val="150"/>
        <c:axId val="134020560"/>
        <c:axId val="134020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134020560"/>
        <c:axId val="134020952"/>
      </c:lineChart>
      <c:dateAx>
        <c:axId val="134020560"/>
        <c:scaling>
          <c:orientation val="minMax"/>
        </c:scaling>
        <c:delete val="1"/>
        <c:axPos val="b"/>
        <c:numFmt formatCode="ge" sourceLinked="1"/>
        <c:majorTickMark val="none"/>
        <c:minorTickMark val="none"/>
        <c:tickLblPos val="none"/>
        <c:crossAx val="134020952"/>
        <c:crosses val="autoZero"/>
        <c:auto val="1"/>
        <c:lblOffset val="100"/>
        <c:baseTimeUnit val="years"/>
      </c:dateAx>
      <c:valAx>
        <c:axId val="134020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02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70.209999999999994</c:v>
                </c:pt>
                <c:pt idx="1">
                  <c:v>69.11</c:v>
                </c:pt>
                <c:pt idx="2">
                  <c:v>68.81</c:v>
                </c:pt>
                <c:pt idx="3">
                  <c:v>66.739999999999995</c:v>
                </c:pt>
                <c:pt idx="4">
                  <c:v>67.680000000000007</c:v>
                </c:pt>
              </c:numCache>
            </c:numRef>
          </c:val>
        </c:ser>
        <c:dLbls>
          <c:showLegendKey val="0"/>
          <c:showVal val="0"/>
          <c:showCatName val="0"/>
          <c:showSerName val="0"/>
          <c:showPercent val="0"/>
          <c:showBubbleSize val="0"/>
        </c:dLbls>
        <c:gapWidth val="150"/>
        <c:axId val="472885624"/>
        <c:axId val="47288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2885624"/>
        <c:axId val="472885232"/>
      </c:lineChart>
      <c:dateAx>
        <c:axId val="472885624"/>
        <c:scaling>
          <c:orientation val="minMax"/>
        </c:scaling>
        <c:delete val="1"/>
        <c:axPos val="b"/>
        <c:numFmt formatCode="ge" sourceLinked="1"/>
        <c:majorTickMark val="none"/>
        <c:minorTickMark val="none"/>
        <c:tickLblPos val="none"/>
        <c:crossAx val="472885232"/>
        <c:crosses val="autoZero"/>
        <c:auto val="1"/>
        <c:lblOffset val="100"/>
        <c:baseTimeUnit val="years"/>
      </c:dateAx>
      <c:valAx>
        <c:axId val="47288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885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14944944"/>
        <c:axId val="614944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14944944"/>
        <c:axId val="614944552"/>
      </c:lineChart>
      <c:dateAx>
        <c:axId val="614944944"/>
        <c:scaling>
          <c:orientation val="minMax"/>
        </c:scaling>
        <c:delete val="1"/>
        <c:axPos val="b"/>
        <c:numFmt formatCode="ge" sourceLinked="1"/>
        <c:majorTickMark val="none"/>
        <c:minorTickMark val="none"/>
        <c:tickLblPos val="none"/>
        <c:crossAx val="614944552"/>
        <c:crosses val="autoZero"/>
        <c:auto val="1"/>
        <c:lblOffset val="100"/>
        <c:baseTimeUnit val="years"/>
      </c:dateAx>
      <c:valAx>
        <c:axId val="614944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494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20890048"/>
        <c:axId val="620890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20890048"/>
        <c:axId val="620890440"/>
      </c:lineChart>
      <c:dateAx>
        <c:axId val="620890048"/>
        <c:scaling>
          <c:orientation val="minMax"/>
        </c:scaling>
        <c:delete val="1"/>
        <c:axPos val="b"/>
        <c:numFmt formatCode="ge" sourceLinked="1"/>
        <c:majorTickMark val="none"/>
        <c:minorTickMark val="none"/>
        <c:tickLblPos val="none"/>
        <c:crossAx val="620890440"/>
        <c:crosses val="autoZero"/>
        <c:auto val="1"/>
        <c:lblOffset val="100"/>
        <c:baseTimeUnit val="years"/>
      </c:dateAx>
      <c:valAx>
        <c:axId val="620890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089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68733536"/>
        <c:axId val="468733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8733536"/>
        <c:axId val="468733928"/>
      </c:lineChart>
      <c:dateAx>
        <c:axId val="468733536"/>
        <c:scaling>
          <c:orientation val="minMax"/>
        </c:scaling>
        <c:delete val="1"/>
        <c:axPos val="b"/>
        <c:numFmt formatCode="ge" sourceLinked="1"/>
        <c:majorTickMark val="none"/>
        <c:minorTickMark val="none"/>
        <c:tickLblPos val="none"/>
        <c:crossAx val="468733928"/>
        <c:crosses val="autoZero"/>
        <c:auto val="1"/>
        <c:lblOffset val="100"/>
        <c:baseTimeUnit val="years"/>
      </c:dateAx>
      <c:valAx>
        <c:axId val="468733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873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68735104"/>
        <c:axId val="25657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8735104"/>
        <c:axId val="256571296"/>
      </c:lineChart>
      <c:dateAx>
        <c:axId val="468735104"/>
        <c:scaling>
          <c:orientation val="minMax"/>
        </c:scaling>
        <c:delete val="1"/>
        <c:axPos val="b"/>
        <c:numFmt formatCode="ge" sourceLinked="1"/>
        <c:majorTickMark val="none"/>
        <c:minorTickMark val="none"/>
        <c:tickLblPos val="none"/>
        <c:crossAx val="256571296"/>
        <c:crosses val="autoZero"/>
        <c:auto val="1"/>
        <c:lblOffset val="100"/>
        <c:baseTimeUnit val="years"/>
      </c:dateAx>
      <c:valAx>
        <c:axId val="25657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873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1841.9</c:v>
                </c:pt>
                <c:pt idx="1">
                  <c:v>1676.92</c:v>
                </c:pt>
                <c:pt idx="2">
                  <c:v>1243.55</c:v>
                </c:pt>
                <c:pt idx="3">
                  <c:v>1533.8</c:v>
                </c:pt>
                <c:pt idx="4">
                  <c:v>1562.49</c:v>
                </c:pt>
              </c:numCache>
            </c:numRef>
          </c:val>
        </c:ser>
        <c:dLbls>
          <c:showLegendKey val="0"/>
          <c:showVal val="0"/>
          <c:showCatName val="0"/>
          <c:showSerName val="0"/>
          <c:showPercent val="0"/>
          <c:showBubbleSize val="0"/>
        </c:dLbls>
        <c:gapWidth val="150"/>
        <c:axId val="256572472"/>
        <c:axId val="25657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256572472"/>
        <c:axId val="256572864"/>
      </c:lineChart>
      <c:dateAx>
        <c:axId val="256572472"/>
        <c:scaling>
          <c:orientation val="minMax"/>
        </c:scaling>
        <c:delete val="1"/>
        <c:axPos val="b"/>
        <c:numFmt formatCode="ge" sourceLinked="1"/>
        <c:majorTickMark val="none"/>
        <c:minorTickMark val="none"/>
        <c:tickLblPos val="none"/>
        <c:crossAx val="256572864"/>
        <c:crosses val="autoZero"/>
        <c:auto val="1"/>
        <c:lblOffset val="100"/>
        <c:baseTimeUnit val="years"/>
      </c:dateAx>
      <c:valAx>
        <c:axId val="25657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572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82.27</c:v>
                </c:pt>
                <c:pt idx="1">
                  <c:v>81.86</c:v>
                </c:pt>
                <c:pt idx="2">
                  <c:v>81.510000000000005</c:v>
                </c:pt>
                <c:pt idx="3">
                  <c:v>82.18</c:v>
                </c:pt>
                <c:pt idx="4">
                  <c:v>81.010000000000005</c:v>
                </c:pt>
              </c:numCache>
            </c:numRef>
          </c:val>
        </c:ser>
        <c:dLbls>
          <c:showLegendKey val="0"/>
          <c:showVal val="0"/>
          <c:showCatName val="0"/>
          <c:showSerName val="0"/>
          <c:showPercent val="0"/>
          <c:showBubbleSize val="0"/>
        </c:dLbls>
        <c:gapWidth val="150"/>
        <c:axId val="620891616"/>
        <c:axId val="143941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620891616"/>
        <c:axId val="143941112"/>
      </c:lineChart>
      <c:dateAx>
        <c:axId val="620891616"/>
        <c:scaling>
          <c:orientation val="minMax"/>
        </c:scaling>
        <c:delete val="1"/>
        <c:axPos val="b"/>
        <c:numFmt formatCode="ge" sourceLinked="1"/>
        <c:majorTickMark val="none"/>
        <c:minorTickMark val="none"/>
        <c:tickLblPos val="none"/>
        <c:crossAx val="143941112"/>
        <c:crosses val="autoZero"/>
        <c:auto val="1"/>
        <c:lblOffset val="100"/>
        <c:baseTimeUnit val="years"/>
      </c:dateAx>
      <c:valAx>
        <c:axId val="143941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089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203.74</c:v>
                </c:pt>
                <c:pt idx="1">
                  <c:v>216.43</c:v>
                </c:pt>
                <c:pt idx="2">
                  <c:v>223.37</c:v>
                </c:pt>
                <c:pt idx="3">
                  <c:v>222.59</c:v>
                </c:pt>
                <c:pt idx="4">
                  <c:v>226.24</c:v>
                </c:pt>
              </c:numCache>
            </c:numRef>
          </c:val>
        </c:ser>
        <c:dLbls>
          <c:showLegendKey val="0"/>
          <c:showVal val="0"/>
          <c:showCatName val="0"/>
          <c:showSerName val="0"/>
          <c:showPercent val="0"/>
          <c:showBubbleSize val="0"/>
        </c:dLbls>
        <c:gapWidth val="150"/>
        <c:axId val="479792832"/>
        <c:axId val="479793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479792832"/>
        <c:axId val="479793224"/>
      </c:lineChart>
      <c:dateAx>
        <c:axId val="479792832"/>
        <c:scaling>
          <c:orientation val="minMax"/>
        </c:scaling>
        <c:delete val="1"/>
        <c:axPos val="b"/>
        <c:numFmt formatCode="ge" sourceLinked="1"/>
        <c:majorTickMark val="none"/>
        <c:minorTickMark val="none"/>
        <c:tickLblPos val="none"/>
        <c:crossAx val="479793224"/>
        <c:crosses val="autoZero"/>
        <c:auto val="1"/>
        <c:lblOffset val="100"/>
        <c:baseTimeUnit val="years"/>
      </c:dateAx>
      <c:valAx>
        <c:axId val="479793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979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秋田県　由利本荘市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
        <v>124</v>
      </c>
      <c r="AE8" s="73"/>
      <c r="AF8" s="73"/>
      <c r="AG8" s="73"/>
      <c r="AH8" s="73"/>
      <c r="AI8" s="73"/>
      <c r="AJ8" s="73"/>
      <c r="AK8" s="4"/>
      <c r="AL8" s="67">
        <f>データ!S6</f>
        <v>79657</v>
      </c>
      <c r="AM8" s="67"/>
      <c r="AN8" s="67"/>
      <c r="AO8" s="67"/>
      <c r="AP8" s="67"/>
      <c r="AQ8" s="67"/>
      <c r="AR8" s="67"/>
      <c r="AS8" s="67"/>
      <c r="AT8" s="66">
        <f>データ!T6</f>
        <v>1209.5899999999999</v>
      </c>
      <c r="AU8" s="66"/>
      <c r="AV8" s="66"/>
      <c r="AW8" s="66"/>
      <c r="AX8" s="66"/>
      <c r="AY8" s="66"/>
      <c r="AZ8" s="66"/>
      <c r="BA8" s="66"/>
      <c r="BB8" s="66">
        <f>データ!U6</f>
        <v>65.849999999999994</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16.36</v>
      </c>
      <c r="Q10" s="66"/>
      <c r="R10" s="66"/>
      <c r="S10" s="66"/>
      <c r="T10" s="66"/>
      <c r="U10" s="66"/>
      <c r="V10" s="66"/>
      <c r="W10" s="66">
        <f>データ!Q6</f>
        <v>78.930000000000007</v>
      </c>
      <c r="X10" s="66"/>
      <c r="Y10" s="66"/>
      <c r="Z10" s="66"/>
      <c r="AA10" s="66"/>
      <c r="AB10" s="66"/>
      <c r="AC10" s="66"/>
      <c r="AD10" s="67">
        <f>データ!R6</f>
        <v>3284</v>
      </c>
      <c r="AE10" s="67"/>
      <c r="AF10" s="67"/>
      <c r="AG10" s="67"/>
      <c r="AH10" s="67"/>
      <c r="AI10" s="67"/>
      <c r="AJ10" s="67"/>
      <c r="AK10" s="2"/>
      <c r="AL10" s="67">
        <f>データ!V6</f>
        <v>12943</v>
      </c>
      <c r="AM10" s="67"/>
      <c r="AN10" s="67"/>
      <c r="AO10" s="67"/>
      <c r="AP10" s="67"/>
      <c r="AQ10" s="67"/>
      <c r="AR10" s="67"/>
      <c r="AS10" s="67"/>
      <c r="AT10" s="66">
        <f>データ!W6</f>
        <v>6.22</v>
      </c>
      <c r="AU10" s="66"/>
      <c r="AV10" s="66"/>
      <c r="AW10" s="66"/>
      <c r="AX10" s="66"/>
      <c r="AY10" s="66"/>
      <c r="AZ10" s="66"/>
      <c r="BA10" s="66"/>
      <c r="BB10" s="66">
        <f>データ!X6</f>
        <v>2080.87</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121</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52108</v>
      </c>
      <c r="D6" s="33">
        <f t="shared" si="3"/>
        <v>47</v>
      </c>
      <c r="E6" s="33">
        <f t="shared" si="3"/>
        <v>17</v>
      </c>
      <c r="F6" s="33">
        <f t="shared" si="3"/>
        <v>4</v>
      </c>
      <c r="G6" s="33">
        <f t="shared" si="3"/>
        <v>0</v>
      </c>
      <c r="H6" s="33" t="str">
        <f t="shared" si="3"/>
        <v>秋田県　由利本荘市</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16.36</v>
      </c>
      <c r="Q6" s="34">
        <f t="shared" si="3"/>
        <v>78.930000000000007</v>
      </c>
      <c r="R6" s="34">
        <f t="shared" si="3"/>
        <v>3284</v>
      </c>
      <c r="S6" s="34">
        <f t="shared" si="3"/>
        <v>79657</v>
      </c>
      <c r="T6" s="34">
        <f t="shared" si="3"/>
        <v>1209.5899999999999</v>
      </c>
      <c r="U6" s="34">
        <f t="shared" si="3"/>
        <v>65.849999999999994</v>
      </c>
      <c r="V6" s="34">
        <f t="shared" si="3"/>
        <v>12943</v>
      </c>
      <c r="W6" s="34">
        <f t="shared" si="3"/>
        <v>6.22</v>
      </c>
      <c r="X6" s="34">
        <f t="shared" si="3"/>
        <v>2080.87</v>
      </c>
      <c r="Y6" s="35">
        <f>IF(Y7="",NA(),Y7)</f>
        <v>70.209999999999994</v>
      </c>
      <c r="Z6" s="35">
        <f t="shared" ref="Z6:AH6" si="4">IF(Z7="",NA(),Z7)</f>
        <v>69.11</v>
      </c>
      <c r="AA6" s="35">
        <f t="shared" si="4"/>
        <v>68.81</v>
      </c>
      <c r="AB6" s="35">
        <f t="shared" si="4"/>
        <v>66.739999999999995</v>
      </c>
      <c r="AC6" s="35">
        <f t="shared" si="4"/>
        <v>67.680000000000007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1841.9</v>
      </c>
      <c r="BG6" s="35">
        <f t="shared" ref="BG6:BO6" si="7">IF(BG7="",NA(),BG7)</f>
        <v>1676.92</v>
      </c>
      <c r="BH6" s="35">
        <f t="shared" si="7"/>
        <v>1243.55</v>
      </c>
      <c r="BI6" s="35">
        <f t="shared" si="7"/>
        <v>1533.8</v>
      </c>
      <c r="BJ6" s="35">
        <f t="shared" si="7"/>
        <v>1562.49</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82.27</v>
      </c>
      <c r="BR6" s="35">
        <f t="shared" ref="BR6:BZ6" si="8">IF(BR7="",NA(),BR7)</f>
        <v>81.86</v>
      </c>
      <c r="BS6" s="35">
        <f t="shared" si="8"/>
        <v>81.510000000000005</v>
      </c>
      <c r="BT6" s="35">
        <f t="shared" si="8"/>
        <v>82.18</v>
      </c>
      <c r="BU6" s="35">
        <f t="shared" si="8"/>
        <v>81.010000000000005</v>
      </c>
      <c r="BV6" s="35">
        <f t="shared" si="8"/>
        <v>62.83</v>
      </c>
      <c r="BW6" s="35">
        <f t="shared" si="8"/>
        <v>64.63</v>
      </c>
      <c r="BX6" s="35">
        <f t="shared" si="8"/>
        <v>66.56</v>
      </c>
      <c r="BY6" s="35">
        <f t="shared" si="8"/>
        <v>66.22</v>
      </c>
      <c r="BZ6" s="35">
        <f t="shared" si="8"/>
        <v>69.87</v>
      </c>
      <c r="CA6" s="34" t="str">
        <f>IF(CA7="","",IF(CA7="-","【-】","【"&amp;SUBSTITUTE(TEXT(CA7,"#,##0.00"),"-","△")&amp;"】"))</f>
        <v>【69.80】</v>
      </c>
      <c r="CB6" s="35">
        <f>IF(CB7="",NA(),CB7)</f>
        <v>203.74</v>
      </c>
      <c r="CC6" s="35">
        <f t="shared" ref="CC6:CK6" si="9">IF(CC7="",NA(),CC7)</f>
        <v>216.43</v>
      </c>
      <c r="CD6" s="35">
        <f t="shared" si="9"/>
        <v>223.37</v>
      </c>
      <c r="CE6" s="35">
        <f t="shared" si="9"/>
        <v>222.59</v>
      </c>
      <c r="CF6" s="35">
        <f t="shared" si="9"/>
        <v>226.24</v>
      </c>
      <c r="CG6" s="35">
        <f t="shared" si="9"/>
        <v>250.43</v>
      </c>
      <c r="CH6" s="35">
        <f t="shared" si="9"/>
        <v>245.75</v>
      </c>
      <c r="CI6" s="35">
        <f t="shared" si="9"/>
        <v>244.29</v>
      </c>
      <c r="CJ6" s="35">
        <f t="shared" si="9"/>
        <v>246.72</v>
      </c>
      <c r="CK6" s="35">
        <f t="shared" si="9"/>
        <v>234.96</v>
      </c>
      <c r="CL6" s="34" t="str">
        <f>IF(CL7="","",IF(CL7="-","【-】","【"&amp;SUBSTITUTE(TEXT(CL7,"#,##0.00"),"-","△")&amp;"】"))</f>
        <v>【232.54】</v>
      </c>
      <c r="CM6" s="35">
        <f>IF(CM7="",NA(),CM7)</f>
        <v>54.55</v>
      </c>
      <c r="CN6" s="35">
        <f t="shared" ref="CN6:CV6" si="10">IF(CN7="",NA(),CN7)</f>
        <v>59.95</v>
      </c>
      <c r="CO6" s="35">
        <f t="shared" si="10"/>
        <v>56.61</v>
      </c>
      <c r="CP6" s="35">
        <f t="shared" si="10"/>
        <v>62.02</v>
      </c>
      <c r="CQ6" s="35">
        <f t="shared" si="10"/>
        <v>65.81</v>
      </c>
      <c r="CR6" s="35">
        <f t="shared" si="10"/>
        <v>42.31</v>
      </c>
      <c r="CS6" s="35">
        <f t="shared" si="10"/>
        <v>43.65</v>
      </c>
      <c r="CT6" s="35">
        <f t="shared" si="10"/>
        <v>43.58</v>
      </c>
      <c r="CU6" s="35">
        <f t="shared" si="10"/>
        <v>41.35</v>
      </c>
      <c r="CV6" s="35">
        <f t="shared" si="10"/>
        <v>42.9</v>
      </c>
      <c r="CW6" s="34" t="str">
        <f>IF(CW7="","",IF(CW7="-","【-】","【"&amp;SUBSTITUTE(TEXT(CW7,"#,##0.00"),"-","△")&amp;"】"))</f>
        <v>【42.17】</v>
      </c>
      <c r="CX6" s="35">
        <f>IF(CX7="",NA(),CX7)</f>
        <v>83.83</v>
      </c>
      <c r="CY6" s="35">
        <f t="shared" ref="CY6:DG6" si="11">IF(CY7="",NA(),CY7)</f>
        <v>85.06</v>
      </c>
      <c r="CZ6" s="35">
        <f t="shared" si="11"/>
        <v>83.75</v>
      </c>
      <c r="DA6" s="35">
        <f t="shared" si="11"/>
        <v>84.13</v>
      </c>
      <c r="DB6" s="35">
        <f t="shared" si="11"/>
        <v>85.59</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c r="A7" s="28"/>
      <c r="B7" s="37">
        <v>2016</v>
      </c>
      <c r="C7" s="37">
        <v>52108</v>
      </c>
      <c r="D7" s="37">
        <v>47</v>
      </c>
      <c r="E7" s="37">
        <v>17</v>
      </c>
      <c r="F7" s="37">
        <v>4</v>
      </c>
      <c r="G7" s="37">
        <v>0</v>
      </c>
      <c r="H7" s="37" t="s">
        <v>109</v>
      </c>
      <c r="I7" s="37" t="s">
        <v>110</v>
      </c>
      <c r="J7" s="37" t="s">
        <v>111</v>
      </c>
      <c r="K7" s="37" t="s">
        <v>112</v>
      </c>
      <c r="L7" s="37" t="s">
        <v>113</v>
      </c>
      <c r="M7" s="37"/>
      <c r="N7" s="38" t="s">
        <v>114</v>
      </c>
      <c r="O7" s="38" t="s">
        <v>115</v>
      </c>
      <c r="P7" s="38">
        <v>16.36</v>
      </c>
      <c r="Q7" s="38">
        <v>78.930000000000007</v>
      </c>
      <c r="R7" s="38">
        <v>3284</v>
      </c>
      <c r="S7" s="38">
        <v>79657</v>
      </c>
      <c r="T7" s="38">
        <v>1209.5899999999999</v>
      </c>
      <c r="U7" s="38">
        <v>65.849999999999994</v>
      </c>
      <c r="V7" s="38">
        <v>12943</v>
      </c>
      <c r="W7" s="38">
        <v>6.22</v>
      </c>
      <c r="X7" s="38">
        <v>2080.87</v>
      </c>
      <c r="Y7" s="38">
        <v>70.209999999999994</v>
      </c>
      <c r="Z7" s="38">
        <v>69.11</v>
      </c>
      <c r="AA7" s="38">
        <v>68.81</v>
      </c>
      <c r="AB7" s="38">
        <v>66.739999999999995</v>
      </c>
      <c r="AC7" s="38">
        <v>67.680000000000007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1841.9</v>
      </c>
      <c r="BG7" s="38">
        <v>1676.92</v>
      </c>
      <c r="BH7" s="38">
        <v>1243.55</v>
      </c>
      <c r="BI7" s="38">
        <v>1533.8</v>
      </c>
      <c r="BJ7" s="38">
        <v>1562.49</v>
      </c>
      <c r="BK7" s="38">
        <v>1622.51</v>
      </c>
      <c r="BL7" s="38">
        <v>1569.13</v>
      </c>
      <c r="BM7" s="38">
        <v>1436</v>
      </c>
      <c r="BN7" s="38">
        <v>1434.89</v>
      </c>
      <c r="BO7" s="38">
        <v>1298.9100000000001</v>
      </c>
      <c r="BP7" s="38">
        <v>1348.09</v>
      </c>
      <c r="BQ7" s="38">
        <v>82.27</v>
      </c>
      <c r="BR7" s="38">
        <v>81.86</v>
      </c>
      <c r="BS7" s="38">
        <v>81.510000000000005</v>
      </c>
      <c r="BT7" s="38">
        <v>82.18</v>
      </c>
      <c r="BU7" s="38">
        <v>81.010000000000005</v>
      </c>
      <c r="BV7" s="38">
        <v>62.83</v>
      </c>
      <c r="BW7" s="38">
        <v>64.63</v>
      </c>
      <c r="BX7" s="38">
        <v>66.56</v>
      </c>
      <c r="BY7" s="38">
        <v>66.22</v>
      </c>
      <c r="BZ7" s="38">
        <v>69.87</v>
      </c>
      <c r="CA7" s="38">
        <v>69.8</v>
      </c>
      <c r="CB7" s="38">
        <v>203.74</v>
      </c>
      <c r="CC7" s="38">
        <v>216.43</v>
      </c>
      <c r="CD7" s="38">
        <v>223.37</v>
      </c>
      <c r="CE7" s="38">
        <v>222.59</v>
      </c>
      <c r="CF7" s="38">
        <v>226.24</v>
      </c>
      <c r="CG7" s="38">
        <v>250.43</v>
      </c>
      <c r="CH7" s="38">
        <v>245.75</v>
      </c>
      <c r="CI7" s="38">
        <v>244.29</v>
      </c>
      <c r="CJ7" s="38">
        <v>246.72</v>
      </c>
      <c r="CK7" s="38">
        <v>234.96</v>
      </c>
      <c r="CL7" s="38">
        <v>232.54</v>
      </c>
      <c r="CM7" s="38">
        <v>54.55</v>
      </c>
      <c r="CN7" s="38">
        <v>59.95</v>
      </c>
      <c r="CO7" s="38">
        <v>56.61</v>
      </c>
      <c r="CP7" s="38">
        <v>62.02</v>
      </c>
      <c r="CQ7" s="38">
        <v>65.81</v>
      </c>
      <c r="CR7" s="38">
        <v>42.31</v>
      </c>
      <c r="CS7" s="38">
        <v>43.65</v>
      </c>
      <c r="CT7" s="38">
        <v>43.58</v>
      </c>
      <c r="CU7" s="38">
        <v>41.35</v>
      </c>
      <c r="CV7" s="38">
        <v>42.9</v>
      </c>
      <c r="CW7" s="38">
        <v>42.17</v>
      </c>
      <c r="CX7" s="38">
        <v>83.83</v>
      </c>
      <c r="CY7" s="38">
        <v>85.06</v>
      </c>
      <c r="CZ7" s="38">
        <v>83.75</v>
      </c>
      <c r="DA7" s="38">
        <v>84.13</v>
      </c>
      <c r="DB7" s="38">
        <v>85.59</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0.04</v>
      </c>
      <c r="EM7" s="38">
        <v>7.0000000000000007E-2</v>
      </c>
      <c r="EN7" s="38">
        <v>0.09</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2017-12-25T02:16:42Z</dcterms:created>
  <dcterms:modified xsi:type="dcterms:W3CDTF">2018-02-08T07:27:20Z</dcterms:modified>
  <cp:category/>
</cp:coreProperties>
</file>